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7B0D7F0-A71A-463E-AE68-59EED517E034}" xr6:coauthVersionLast="38" xr6:coauthVersionMax="38" xr10:uidLastSave="{00000000-0000-0000-0000-000000000000}"/>
  <bookViews>
    <workbookView xWindow="1890" yWindow="0" windowWidth="10455" windowHeight="3780" firstSheet="5" activeTab="6" xr2:uid="{00000000-000D-0000-FFFF-FFFF00000000}"/>
  </bookViews>
  <sheets>
    <sheet name="2016 Orders" sheetId="1" r:id="rId1"/>
    <sheet name="Income Statements" sheetId="2" r:id="rId2"/>
    <sheet name="Pivot Tables" sheetId="4" r:id="rId3"/>
    <sheet name="Business Charts" sheetId="3" r:id="rId4"/>
    <sheet name="Goal Seek" sheetId="8" r:id="rId5"/>
    <sheet name="Scenario Summary " sheetId="10" r:id="rId6"/>
    <sheet name="Solver Analysis" sheetId="5" r:id="rId7"/>
    <sheet name="Sheet7" sheetId="6" r:id="rId8"/>
    <sheet name="Sheet8" sheetId="7" r:id="rId9"/>
  </sheets>
  <definedNames>
    <definedName name="solver_adj" localSheetId="6" hidden="1">'Solver Analysis'!$D$4:$D$7</definedName>
    <definedName name="solver_cvg" localSheetId="6" hidden="1">0.0001</definedName>
    <definedName name="solver_drv" localSheetId="6" hidden="1">1</definedName>
    <definedName name="solver_eng" localSheetId="6" hidden="1">2</definedName>
    <definedName name="solver_est" localSheetId="6" hidden="1">1</definedName>
    <definedName name="solver_itr" localSheetId="6" hidden="1">2147483647</definedName>
    <definedName name="solver_lhs1" localSheetId="6" hidden="1">'Solver Analysis'!$D$18</definedName>
    <definedName name="solver_lhs2" localSheetId="6" hidden="1">'Solver Analysis'!$D$4</definedName>
    <definedName name="solver_lhs3" localSheetId="6" hidden="1">'Solver Analysis'!$D$4:$D$7</definedName>
    <definedName name="solver_mip" localSheetId="6" hidden="1">2147483647</definedName>
    <definedName name="solver_mni" localSheetId="6" hidden="1">30</definedName>
    <definedName name="solver_mrt" localSheetId="6" hidden="1">0.075</definedName>
    <definedName name="solver_msl" localSheetId="6" hidden="1">2</definedName>
    <definedName name="solver_neg" localSheetId="6" hidden="1">1</definedName>
    <definedName name="solver_nod" localSheetId="6" hidden="1">2147483647</definedName>
    <definedName name="solver_num" localSheetId="6" hidden="1">3</definedName>
    <definedName name="solver_nwt" localSheetId="6" hidden="1">1</definedName>
    <definedName name="solver_opt" localSheetId="6" hidden="1">'Solver Analysis'!$D$22</definedName>
    <definedName name="solver_pre" localSheetId="6" hidden="1">0.000001</definedName>
    <definedName name="solver_rbv" localSheetId="6" hidden="1">1</definedName>
    <definedName name="solver_rel1" localSheetId="6" hidden="1">1</definedName>
    <definedName name="solver_rel2" localSheetId="6" hidden="1">3</definedName>
    <definedName name="solver_rel3" localSheetId="6" hidden="1">4</definedName>
    <definedName name="solver_rhs1" localSheetId="6" hidden="1">215000</definedName>
    <definedName name="solver_rhs2" localSheetId="6" hidden="1">6000</definedName>
    <definedName name="solver_rhs3" localSheetId="6" hidden="1">integer</definedName>
    <definedName name="solver_rlx" localSheetId="6" hidden="1">2</definedName>
    <definedName name="solver_rsd" localSheetId="6" hidden="1">0</definedName>
    <definedName name="solver_scl" localSheetId="6" hidden="1">1</definedName>
    <definedName name="solver_sho" localSheetId="6" hidden="1">2</definedName>
    <definedName name="solver_ssz" localSheetId="6" hidden="1">100</definedName>
    <definedName name="solver_tim" localSheetId="6" hidden="1">2147483647</definedName>
    <definedName name="solver_tol" localSheetId="6" hidden="1">0.01</definedName>
    <definedName name="solver_typ" localSheetId="6" hidden="1">3</definedName>
    <definedName name="solver_val" localSheetId="6" hidden="1">80000</definedName>
    <definedName name="solver_ver" localSheetId="6" hidden="1">3</definedName>
  </definedNames>
  <calcPr calcId="179021"/>
  <pivotCaches>
    <pivotCache cacheId="0" r:id="rId10"/>
  </pivotCaches>
</workbook>
</file>

<file path=xl/calcChain.xml><?xml version="1.0" encoding="utf-8"?>
<calcChain xmlns="http://schemas.openxmlformats.org/spreadsheetml/2006/main">
  <c r="H7" i="5" l="1"/>
  <c r="G7" i="5"/>
  <c r="H6" i="5"/>
  <c r="G6" i="5"/>
  <c r="H5" i="5"/>
  <c r="G5" i="5"/>
  <c r="H4" i="5"/>
  <c r="D10" i="5" s="1"/>
  <c r="G4" i="5"/>
  <c r="D9" i="5" s="1"/>
  <c r="D7" i="8"/>
  <c r="D6" i="8"/>
  <c r="D5" i="8"/>
  <c r="D4" i="8"/>
  <c r="F7" i="8"/>
  <c r="G7" i="8"/>
  <c r="G6" i="8"/>
  <c r="F6" i="8"/>
  <c r="G5" i="8"/>
  <c r="F5" i="8"/>
  <c r="G4" i="8"/>
  <c r="C10" i="8" s="1"/>
  <c r="F4" i="8"/>
  <c r="D17" i="5" l="1"/>
  <c r="D15" i="5"/>
  <c r="D16" i="5"/>
  <c r="D11" i="5"/>
  <c r="C9" i="8"/>
  <c r="C17" i="8" s="1"/>
  <c r="H5" i="2"/>
  <c r="H6" i="2"/>
  <c r="H7" i="2"/>
  <c r="H4" i="2"/>
  <c r="G5" i="2"/>
  <c r="G6" i="2"/>
  <c r="G7" i="2"/>
  <c r="G4" i="2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L2" i="1"/>
  <c r="I2" i="1"/>
  <c r="I3" i="1"/>
  <c r="I5" i="1"/>
  <c r="I6" i="1"/>
  <c r="I7" i="1"/>
  <c r="I9" i="1"/>
  <c r="I10" i="1"/>
  <c r="I11" i="1"/>
  <c r="I12" i="1"/>
  <c r="I13" i="1"/>
  <c r="I15" i="1"/>
  <c r="I16" i="1"/>
  <c r="I24" i="1"/>
  <c r="I26" i="1"/>
  <c r="I27" i="1"/>
  <c r="I28" i="1"/>
  <c r="I29" i="1"/>
  <c r="I30" i="1"/>
  <c r="I31" i="1"/>
  <c r="I32" i="1"/>
  <c r="I33" i="1"/>
  <c r="I34" i="1"/>
  <c r="I35" i="1"/>
  <c r="I36" i="1"/>
  <c r="I38" i="1"/>
  <c r="I39" i="1"/>
  <c r="I40" i="1"/>
  <c r="I42" i="1"/>
  <c r="I43" i="1"/>
  <c r="I44" i="1"/>
  <c r="I45" i="1"/>
  <c r="I46" i="1"/>
  <c r="I47" i="1"/>
  <c r="I48" i="1"/>
  <c r="I50" i="1"/>
  <c r="I51" i="1"/>
  <c r="I52" i="1"/>
  <c r="I53" i="1"/>
  <c r="I54" i="1"/>
  <c r="I56" i="1"/>
  <c r="I57" i="1"/>
  <c r="I58" i="1"/>
  <c r="I59" i="1"/>
  <c r="I60" i="1"/>
  <c r="I61" i="1"/>
  <c r="I64" i="1"/>
  <c r="I65" i="1"/>
  <c r="I67" i="1"/>
  <c r="I68" i="1"/>
  <c r="I69" i="1"/>
  <c r="I71" i="1"/>
  <c r="I72" i="1"/>
  <c r="I73" i="1"/>
  <c r="I74" i="1"/>
  <c r="I76" i="1"/>
  <c r="I77" i="1"/>
  <c r="I78" i="1"/>
  <c r="I79" i="1"/>
  <c r="I80" i="1"/>
  <c r="I81" i="1"/>
  <c r="I82" i="1"/>
  <c r="I83" i="1"/>
  <c r="I84" i="1"/>
  <c r="I85" i="1"/>
  <c r="I86" i="1"/>
  <c r="I88" i="1"/>
  <c r="I89" i="1"/>
  <c r="I90" i="1"/>
  <c r="I91" i="1"/>
  <c r="I93" i="1"/>
  <c r="I102" i="1"/>
  <c r="I104" i="1"/>
  <c r="I105" i="1"/>
  <c r="I106" i="1"/>
  <c r="I109" i="1"/>
  <c r="I110" i="1"/>
  <c r="I111" i="1"/>
  <c r="I112" i="1"/>
  <c r="I113" i="1"/>
  <c r="I114" i="1"/>
  <c r="I115" i="1"/>
  <c r="I117" i="1"/>
  <c r="I118" i="1"/>
  <c r="I120" i="1"/>
  <c r="I121" i="1"/>
  <c r="I122" i="1"/>
  <c r="I123" i="1"/>
  <c r="I124" i="1"/>
  <c r="I125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41" i="1"/>
  <c r="I142" i="1"/>
  <c r="I143" i="1"/>
  <c r="I144" i="1"/>
  <c r="I146" i="1"/>
  <c r="I148" i="1"/>
  <c r="I149" i="1"/>
  <c r="I151" i="1"/>
  <c r="I152" i="1"/>
  <c r="I153" i="1"/>
  <c r="I154" i="1"/>
  <c r="I155" i="1"/>
  <c r="I156" i="1"/>
  <c r="I157" i="1"/>
  <c r="I159" i="1"/>
  <c r="I160" i="1"/>
  <c r="I161" i="1"/>
  <c r="I162" i="1"/>
  <c r="I163" i="1"/>
  <c r="I164" i="1"/>
  <c r="I166" i="1"/>
  <c r="I167" i="1"/>
  <c r="I168" i="1"/>
  <c r="I171" i="1"/>
  <c r="I172" i="1"/>
  <c r="I182" i="1"/>
  <c r="I184" i="1"/>
  <c r="I185" i="1"/>
  <c r="I186" i="1"/>
  <c r="I187" i="1"/>
  <c r="I188" i="1"/>
  <c r="I191" i="1"/>
  <c r="I193" i="1"/>
  <c r="I194" i="1"/>
  <c r="I196" i="1"/>
  <c r="I198" i="1"/>
  <c r="I199" i="1"/>
  <c r="I200" i="1"/>
  <c r="I201" i="1"/>
  <c r="I202" i="1"/>
  <c r="I205" i="1"/>
  <c r="I206" i="1"/>
  <c r="I208" i="1"/>
  <c r="I209" i="1"/>
  <c r="I211" i="1"/>
  <c r="I212" i="1"/>
  <c r="I213" i="1"/>
  <c r="I214" i="1"/>
  <c r="I215" i="1"/>
  <c r="I216" i="1"/>
  <c r="I217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7" i="1"/>
  <c r="I238" i="1"/>
  <c r="I239" i="1"/>
  <c r="I240" i="1"/>
  <c r="I241" i="1"/>
  <c r="I243" i="1"/>
  <c r="I246" i="1"/>
  <c r="I247" i="1"/>
  <c r="I248" i="1"/>
  <c r="I251" i="1"/>
  <c r="I252" i="1"/>
  <c r="I253" i="1"/>
  <c r="I254" i="1"/>
  <c r="I255" i="1"/>
  <c r="I256" i="1"/>
  <c r="I257" i="1"/>
  <c r="I258" i="1"/>
  <c r="I259" i="1"/>
  <c r="I269" i="1"/>
  <c r="I270" i="1"/>
  <c r="I272" i="1"/>
  <c r="I273" i="1"/>
  <c r="I274" i="1"/>
  <c r="I275" i="1"/>
  <c r="I276" i="1"/>
  <c r="I278" i="1"/>
  <c r="I279" i="1"/>
  <c r="I280" i="1"/>
  <c r="I285" i="1"/>
  <c r="I286" i="1"/>
  <c r="I289" i="1"/>
  <c r="I292" i="1"/>
  <c r="I293" i="1"/>
  <c r="I294" i="1"/>
  <c r="I295" i="1"/>
  <c r="I296" i="1"/>
  <c r="I298" i="1"/>
  <c r="I299" i="1"/>
  <c r="I301" i="1"/>
  <c r="I302" i="1"/>
  <c r="I303" i="1"/>
  <c r="I304" i="1"/>
  <c r="I305" i="1"/>
  <c r="I306" i="1"/>
  <c r="I307" i="1"/>
  <c r="I310" i="1"/>
  <c r="I311" i="1"/>
  <c r="I312" i="1"/>
  <c r="I313" i="1"/>
  <c r="I314" i="1"/>
  <c r="I315" i="1"/>
  <c r="I316" i="1"/>
  <c r="I317" i="1"/>
  <c r="I318" i="1"/>
  <c r="I320" i="1"/>
  <c r="I321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8" i="1"/>
  <c r="I339" i="1"/>
  <c r="I345" i="1"/>
  <c r="I347" i="1"/>
  <c r="I348" i="1"/>
  <c r="I349" i="1"/>
  <c r="I358" i="1"/>
  <c r="I359" i="1"/>
  <c r="I361" i="1"/>
  <c r="I362" i="1"/>
  <c r="I364" i="1"/>
  <c r="I365" i="1"/>
  <c r="I366" i="1"/>
  <c r="I368" i="1"/>
  <c r="I370" i="1"/>
  <c r="I371" i="1"/>
  <c r="I373" i="1"/>
  <c r="I374" i="1"/>
  <c r="I375" i="1"/>
  <c r="I377" i="1"/>
  <c r="I379" i="1"/>
  <c r="I380" i="1"/>
  <c r="I381" i="1"/>
  <c r="I382" i="1"/>
  <c r="I383" i="1"/>
  <c r="I385" i="1"/>
  <c r="I386" i="1"/>
  <c r="I388" i="1"/>
  <c r="I389" i="1"/>
  <c r="I390" i="1"/>
  <c r="I391" i="1"/>
  <c r="I392" i="1"/>
  <c r="I393" i="1"/>
  <c r="I394" i="1"/>
  <c r="I395" i="1"/>
  <c r="I397" i="1"/>
  <c r="I398" i="1"/>
  <c r="I399" i="1"/>
  <c r="I401" i="1"/>
  <c r="I402" i="1"/>
  <c r="I405" i="1"/>
  <c r="I407" i="1"/>
  <c r="I408" i="1"/>
  <c r="I409" i="1"/>
  <c r="I410" i="1"/>
  <c r="I411" i="1"/>
  <c r="I412" i="1"/>
  <c r="I413" i="1"/>
  <c r="I414" i="1"/>
  <c r="I415" i="1"/>
  <c r="I416" i="1"/>
  <c r="I420" i="1"/>
  <c r="I422" i="1"/>
  <c r="I424" i="1"/>
  <c r="I427" i="1"/>
  <c r="I429" i="1"/>
  <c r="I434" i="1"/>
  <c r="I436" i="1"/>
  <c r="I437" i="1"/>
  <c r="I438" i="1"/>
  <c r="I439" i="1"/>
  <c r="I440" i="1"/>
  <c r="I441" i="1"/>
  <c r="I442" i="1"/>
  <c r="I443" i="1"/>
  <c r="I444" i="1"/>
  <c r="I449" i="1"/>
  <c r="I450" i="1"/>
  <c r="I451" i="1"/>
  <c r="I453" i="1"/>
  <c r="I454" i="1"/>
  <c r="I455" i="1"/>
  <c r="I456" i="1"/>
  <c r="I457" i="1"/>
  <c r="I458" i="1"/>
  <c r="I459" i="1"/>
  <c r="I460" i="1"/>
  <c r="I462" i="1"/>
  <c r="I463" i="1"/>
  <c r="I465" i="1"/>
  <c r="I467" i="1"/>
  <c r="I468" i="1"/>
  <c r="I469" i="1"/>
  <c r="I470" i="1"/>
  <c r="I471" i="1"/>
  <c r="I472" i="1"/>
  <c r="I473" i="1"/>
  <c r="I474" i="1"/>
  <c r="I475" i="1"/>
  <c r="I478" i="1"/>
  <c r="I479" i="1"/>
  <c r="I480" i="1"/>
  <c r="I481" i="1"/>
  <c r="I482" i="1"/>
  <c r="I483" i="1"/>
  <c r="I484" i="1"/>
  <c r="I486" i="1"/>
  <c r="I487" i="1"/>
  <c r="I488" i="1"/>
  <c r="I490" i="1"/>
  <c r="I491" i="1"/>
  <c r="I492" i="1"/>
  <c r="I496" i="1"/>
  <c r="I497" i="1"/>
  <c r="I498" i="1"/>
  <c r="I500" i="1"/>
  <c r="I501" i="1"/>
  <c r="I502" i="1"/>
  <c r="I503" i="1"/>
  <c r="I504" i="1"/>
  <c r="I505" i="1"/>
  <c r="I507" i="1"/>
  <c r="I508" i="1"/>
  <c r="I509" i="1"/>
  <c r="I510" i="1"/>
  <c r="I517" i="1"/>
  <c r="I518" i="1"/>
  <c r="I519" i="1"/>
  <c r="I520" i="1"/>
  <c r="I521" i="1"/>
  <c r="I522" i="1"/>
  <c r="I524" i="1"/>
  <c r="I525" i="1"/>
  <c r="I527" i="1"/>
  <c r="I528" i="1"/>
  <c r="I529" i="1"/>
  <c r="I530" i="1"/>
  <c r="I532" i="1"/>
  <c r="I533" i="1"/>
  <c r="I534" i="1"/>
  <c r="I535" i="1"/>
  <c r="I536" i="1"/>
  <c r="I538" i="1"/>
  <c r="I539" i="1"/>
  <c r="I540" i="1"/>
  <c r="I541" i="1"/>
  <c r="I544" i="1"/>
  <c r="I546" i="1"/>
  <c r="I547" i="1"/>
  <c r="I548" i="1"/>
  <c r="I549" i="1"/>
  <c r="I550" i="1"/>
  <c r="I551" i="1"/>
  <c r="I552" i="1"/>
  <c r="I556" i="1"/>
  <c r="I558" i="1"/>
  <c r="I559" i="1"/>
  <c r="I560" i="1"/>
  <c r="I561" i="1"/>
  <c r="I562" i="1"/>
  <c r="I563" i="1"/>
  <c r="I564" i="1"/>
  <c r="I565" i="1"/>
  <c r="I567" i="1"/>
  <c r="I568" i="1"/>
  <c r="I569" i="1"/>
  <c r="I570" i="1"/>
  <c r="I571" i="1"/>
  <c r="I572" i="1"/>
  <c r="I573" i="1"/>
  <c r="I574" i="1"/>
  <c r="I575" i="1"/>
  <c r="I577" i="1"/>
  <c r="I578" i="1"/>
  <c r="I580" i="1"/>
  <c r="I581" i="1"/>
  <c r="I584" i="1"/>
  <c r="I585" i="1"/>
  <c r="I586" i="1"/>
  <c r="I588" i="1"/>
  <c r="I589" i="1"/>
  <c r="I591" i="1"/>
  <c r="I592" i="1"/>
  <c r="I593" i="1"/>
  <c r="I595" i="1"/>
  <c r="I596" i="1"/>
  <c r="I597" i="1"/>
  <c r="I610" i="1"/>
  <c r="I611" i="1"/>
  <c r="I613" i="1"/>
  <c r="I614" i="1"/>
  <c r="I615" i="1"/>
  <c r="I616" i="1"/>
  <c r="I617" i="1"/>
  <c r="I618" i="1"/>
  <c r="I620" i="1"/>
  <c r="I622" i="1"/>
  <c r="I623" i="1"/>
  <c r="I624" i="1"/>
  <c r="I625" i="1"/>
  <c r="I626" i="1"/>
  <c r="I627" i="1"/>
  <c r="I628" i="1"/>
  <c r="I631" i="1"/>
  <c r="I632" i="1"/>
  <c r="I634" i="1"/>
  <c r="I635" i="1"/>
  <c r="I636" i="1"/>
  <c r="I637" i="1"/>
  <c r="I638" i="1"/>
  <c r="I639" i="1"/>
  <c r="I640" i="1"/>
  <c r="I641" i="1"/>
  <c r="I642" i="1"/>
  <c r="I643" i="1"/>
  <c r="I645" i="1"/>
  <c r="I646" i="1"/>
  <c r="I648" i="1"/>
  <c r="I650" i="1"/>
  <c r="I651" i="1"/>
  <c r="I653" i="1"/>
  <c r="I654" i="1"/>
  <c r="I655" i="1"/>
  <c r="I657" i="1"/>
  <c r="I658" i="1"/>
  <c r="I659" i="1"/>
  <c r="I660" i="1"/>
  <c r="I661" i="1"/>
  <c r="I663" i="1"/>
  <c r="I665" i="1"/>
  <c r="I666" i="1"/>
  <c r="I667" i="1"/>
  <c r="I668" i="1"/>
  <c r="I669" i="1"/>
  <c r="I670" i="1"/>
  <c r="I671" i="1"/>
  <c r="I681" i="1"/>
  <c r="I682" i="1"/>
  <c r="I683" i="1"/>
  <c r="I685" i="1"/>
  <c r="I686" i="1"/>
  <c r="I687" i="1"/>
  <c r="I688" i="1"/>
  <c r="I689" i="1"/>
  <c r="I690" i="1"/>
  <c r="I691" i="1"/>
  <c r="I692" i="1"/>
  <c r="I693" i="1"/>
  <c r="I694" i="1"/>
  <c r="I695" i="1"/>
  <c r="I697" i="1"/>
  <c r="I698" i="1"/>
  <c r="I699" i="1"/>
  <c r="I700" i="1"/>
  <c r="I701" i="1"/>
  <c r="I702" i="1"/>
  <c r="I703" i="1"/>
  <c r="I704" i="1"/>
  <c r="I705" i="1"/>
  <c r="I706" i="1"/>
  <c r="I708" i="1"/>
  <c r="I709" i="1"/>
  <c r="I710" i="1"/>
  <c r="I711" i="1"/>
  <c r="I713" i="1"/>
  <c r="I714" i="1"/>
  <c r="I716" i="1"/>
  <c r="I718" i="1"/>
  <c r="I720" i="1"/>
  <c r="I725" i="1"/>
  <c r="I727" i="1"/>
  <c r="I728" i="1"/>
  <c r="I729" i="1"/>
  <c r="I731" i="1"/>
  <c r="I732" i="1"/>
  <c r="I734" i="1"/>
  <c r="I735" i="1"/>
  <c r="I737" i="1"/>
  <c r="I741" i="1"/>
  <c r="I742" i="1"/>
  <c r="I745" i="1"/>
  <c r="I746" i="1"/>
  <c r="I750" i="1"/>
  <c r="I753" i="1"/>
  <c r="I755" i="1"/>
  <c r="I756" i="1"/>
  <c r="I758" i="1"/>
  <c r="I760" i="1"/>
  <c r="I761" i="1"/>
  <c r="I763" i="1"/>
  <c r="I764" i="1"/>
  <c r="I772" i="1"/>
  <c r="I773" i="1"/>
  <c r="I774" i="1"/>
  <c r="I776" i="1"/>
  <c r="I777" i="1"/>
  <c r="I779" i="1"/>
  <c r="I780" i="1"/>
  <c r="I781" i="1"/>
  <c r="I782" i="1"/>
  <c r="I784" i="1"/>
  <c r="I785" i="1"/>
  <c r="I786" i="1"/>
  <c r="I789" i="1"/>
  <c r="I791" i="1"/>
  <c r="I793" i="1"/>
  <c r="I795" i="1"/>
  <c r="I796" i="1"/>
  <c r="I798" i="1"/>
  <c r="I799" i="1"/>
  <c r="I800" i="1"/>
  <c r="I802" i="1"/>
  <c r="I803" i="1"/>
  <c r="I804" i="1"/>
  <c r="I805" i="1"/>
  <c r="I807" i="1"/>
  <c r="I808" i="1"/>
  <c r="I809" i="1"/>
  <c r="I810" i="1"/>
  <c r="I813" i="1"/>
  <c r="I816" i="1"/>
  <c r="I817" i="1"/>
  <c r="I818" i="1"/>
  <c r="I819" i="1"/>
  <c r="I821" i="1"/>
  <c r="I823" i="1"/>
  <c r="I824" i="1"/>
  <c r="I825" i="1"/>
  <c r="I826" i="1"/>
  <c r="I827" i="1"/>
  <c r="I828" i="1"/>
  <c r="I830" i="1"/>
  <c r="I831" i="1"/>
  <c r="I832" i="1"/>
  <c r="I833" i="1"/>
  <c r="I834" i="1"/>
  <c r="I835" i="1"/>
  <c r="I836" i="1"/>
  <c r="I837" i="1"/>
  <c r="I838" i="1"/>
  <c r="I839" i="1"/>
  <c r="I840" i="1"/>
  <c r="I844" i="1"/>
  <c r="I845" i="1"/>
  <c r="I846" i="1"/>
  <c r="I847" i="1"/>
  <c r="I848" i="1"/>
  <c r="I849" i="1"/>
  <c r="I850" i="1"/>
  <c r="I858" i="1"/>
  <c r="I859" i="1"/>
  <c r="I860" i="1"/>
  <c r="I861" i="1"/>
  <c r="I862" i="1"/>
  <c r="I864" i="1"/>
  <c r="I865" i="1"/>
  <c r="I866" i="1"/>
  <c r="I867" i="1"/>
  <c r="I869" i="1"/>
  <c r="I870" i="1"/>
  <c r="I872" i="1"/>
  <c r="I875" i="1"/>
  <c r="I876" i="1"/>
  <c r="I877" i="1"/>
  <c r="I878" i="1"/>
  <c r="I880" i="1"/>
  <c r="I881" i="1"/>
  <c r="I882" i="1"/>
  <c r="I884" i="1"/>
  <c r="I885" i="1"/>
  <c r="I887" i="1"/>
  <c r="I888" i="1"/>
  <c r="I889" i="1"/>
  <c r="I890" i="1"/>
  <c r="I891" i="1"/>
  <c r="I892" i="1"/>
  <c r="I893" i="1"/>
  <c r="I894" i="1"/>
  <c r="I895" i="1"/>
  <c r="I896" i="1"/>
  <c r="I897" i="1"/>
  <c r="I900" i="1"/>
  <c r="I901" i="1"/>
  <c r="I902" i="1"/>
  <c r="I903" i="1"/>
  <c r="I904" i="1"/>
  <c r="I906" i="1"/>
  <c r="I907" i="1"/>
  <c r="I908" i="1"/>
  <c r="I909" i="1"/>
  <c r="I910" i="1"/>
  <c r="I912" i="1"/>
  <c r="I913" i="1"/>
  <c r="I914" i="1"/>
  <c r="I915" i="1"/>
  <c r="I916" i="1"/>
  <c r="I917" i="1"/>
  <c r="I919" i="1"/>
  <c r="I920" i="1"/>
  <c r="I921" i="1"/>
  <c r="I922" i="1"/>
  <c r="I924" i="1"/>
  <c r="I925" i="1"/>
  <c r="I926" i="1"/>
  <c r="I927" i="1"/>
  <c r="I928" i="1"/>
  <c r="I929" i="1"/>
  <c r="I930" i="1"/>
  <c r="I931" i="1"/>
  <c r="I939" i="1"/>
  <c r="I940" i="1"/>
  <c r="I942" i="1"/>
  <c r="I943" i="1"/>
  <c r="I944" i="1"/>
  <c r="I945" i="1"/>
  <c r="I946" i="1"/>
  <c r="I947" i="1"/>
  <c r="I949" i="1"/>
  <c r="I950" i="1"/>
  <c r="I951" i="1"/>
  <c r="I952" i="1"/>
  <c r="I953" i="1"/>
  <c r="I954" i="1"/>
  <c r="I956" i="1"/>
  <c r="I957" i="1"/>
  <c r="I960" i="1"/>
  <c r="I963" i="1"/>
  <c r="I964" i="1"/>
  <c r="I966" i="1"/>
  <c r="I967" i="1"/>
  <c r="I968" i="1"/>
  <c r="I969" i="1"/>
  <c r="I970" i="1"/>
  <c r="I972" i="1"/>
  <c r="I973" i="1"/>
  <c r="I975" i="1"/>
  <c r="I976" i="1"/>
  <c r="I977" i="1"/>
  <c r="I978" i="1"/>
  <c r="I979" i="1"/>
  <c r="I981" i="1"/>
  <c r="I982" i="1"/>
  <c r="I984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H2" i="1"/>
  <c r="H3" i="1"/>
  <c r="H4" i="1"/>
  <c r="H5" i="1"/>
  <c r="J5" i="1" s="1"/>
  <c r="H6" i="1"/>
  <c r="J6" i="1" s="1"/>
  <c r="H7" i="1"/>
  <c r="J7" i="1" s="1"/>
  <c r="H8" i="1"/>
  <c r="H9" i="1"/>
  <c r="H10" i="1"/>
  <c r="H11" i="1"/>
  <c r="H12" i="1"/>
  <c r="H13" i="1"/>
  <c r="H14" i="1"/>
  <c r="H15" i="1"/>
  <c r="J15" i="1" s="1"/>
  <c r="H16" i="1"/>
  <c r="J16" i="1" s="1"/>
  <c r="H17" i="1"/>
  <c r="H18" i="1"/>
  <c r="H19" i="1"/>
  <c r="I19" i="1" s="1"/>
  <c r="H20" i="1"/>
  <c r="H21" i="1"/>
  <c r="H22" i="1"/>
  <c r="H23" i="1"/>
  <c r="H24" i="1"/>
  <c r="H25" i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H37" i="1"/>
  <c r="H38" i="1"/>
  <c r="H39" i="1"/>
  <c r="H40" i="1"/>
  <c r="H41" i="1"/>
  <c r="H42" i="1"/>
  <c r="J42" i="1" s="1"/>
  <c r="H43" i="1"/>
  <c r="J43" i="1" s="1"/>
  <c r="H44" i="1"/>
  <c r="J44" i="1" s="1"/>
  <c r="H45" i="1"/>
  <c r="J45" i="1" s="1"/>
  <c r="H46" i="1"/>
  <c r="J46" i="1" s="1"/>
  <c r="H47" i="1"/>
  <c r="J47" i="1" s="1"/>
  <c r="H48" i="1"/>
  <c r="J48" i="1" s="1"/>
  <c r="H49" i="1"/>
  <c r="H50" i="1"/>
  <c r="H51" i="1"/>
  <c r="H52" i="1"/>
  <c r="H53" i="1"/>
  <c r="H54" i="1"/>
  <c r="H55" i="1"/>
  <c r="H56" i="1"/>
  <c r="J56" i="1" s="1"/>
  <c r="H57" i="1"/>
  <c r="J57" i="1" s="1"/>
  <c r="H58" i="1"/>
  <c r="J58" i="1" s="1"/>
  <c r="H59" i="1"/>
  <c r="J59" i="1" s="1"/>
  <c r="H60" i="1"/>
  <c r="J60" i="1" s="1"/>
  <c r="H61" i="1"/>
  <c r="J61" i="1" s="1"/>
  <c r="H62" i="1"/>
  <c r="H63" i="1"/>
  <c r="H64" i="1"/>
  <c r="J64" i="1" s="1"/>
  <c r="H65" i="1"/>
  <c r="J65" i="1" s="1"/>
  <c r="H66" i="1"/>
  <c r="H67" i="1"/>
  <c r="H68" i="1"/>
  <c r="H69" i="1"/>
  <c r="H70" i="1"/>
  <c r="H71" i="1"/>
  <c r="J71" i="1" s="1"/>
  <c r="H72" i="1"/>
  <c r="J72" i="1" s="1"/>
  <c r="H73" i="1"/>
  <c r="J73" i="1" s="1"/>
  <c r="H74" i="1"/>
  <c r="J74" i="1" s="1"/>
  <c r="H75" i="1"/>
  <c r="I75" i="1" s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J88" i="1" s="1"/>
  <c r="H89" i="1"/>
  <c r="J89" i="1" s="1"/>
  <c r="H90" i="1"/>
  <c r="J90" i="1" s="1"/>
  <c r="H91" i="1"/>
  <c r="J91" i="1" s="1"/>
  <c r="H92" i="1"/>
  <c r="H93" i="1"/>
  <c r="H94" i="1"/>
  <c r="H95" i="1"/>
  <c r="H96" i="1"/>
  <c r="H97" i="1"/>
  <c r="H98" i="1"/>
  <c r="H99" i="1"/>
  <c r="I99" i="1" s="1"/>
  <c r="H100" i="1"/>
  <c r="H101" i="1"/>
  <c r="H102" i="1"/>
  <c r="H103" i="1"/>
  <c r="H104" i="1"/>
  <c r="J104" i="1" s="1"/>
  <c r="H105" i="1"/>
  <c r="J105" i="1" s="1"/>
  <c r="H106" i="1"/>
  <c r="J106" i="1" s="1"/>
  <c r="H107" i="1"/>
  <c r="I107" i="1" s="1"/>
  <c r="H108" i="1"/>
  <c r="H109" i="1"/>
  <c r="J109" i="1" s="1"/>
  <c r="H110" i="1"/>
  <c r="J110" i="1" s="1"/>
  <c r="H111" i="1"/>
  <c r="J111" i="1" s="1"/>
  <c r="H112" i="1"/>
  <c r="J112" i="1" s="1"/>
  <c r="H113" i="1"/>
  <c r="J113" i="1" s="1"/>
  <c r="H114" i="1"/>
  <c r="J114" i="1" s="1"/>
  <c r="H115" i="1"/>
  <c r="J115" i="1" s="1"/>
  <c r="H116" i="1"/>
  <c r="H117" i="1"/>
  <c r="H118" i="1"/>
  <c r="H119" i="1"/>
  <c r="H120" i="1"/>
  <c r="J120" i="1" s="1"/>
  <c r="H121" i="1"/>
  <c r="J121" i="1" s="1"/>
  <c r="H122" i="1"/>
  <c r="J122" i="1" s="1"/>
  <c r="H123" i="1"/>
  <c r="J123" i="1" s="1"/>
  <c r="H124" i="1"/>
  <c r="J124" i="1" s="1"/>
  <c r="H125" i="1"/>
  <c r="J125" i="1" s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I139" i="1" s="1"/>
  <c r="H140" i="1"/>
  <c r="H141" i="1"/>
  <c r="H142" i="1"/>
  <c r="H143" i="1"/>
  <c r="H144" i="1"/>
  <c r="H145" i="1"/>
  <c r="H146" i="1"/>
  <c r="J146" i="1" s="1"/>
  <c r="H147" i="1"/>
  <c r="I147" i="1" s="1"/>
  <c r="H148" i="1"/>
  <c r="H149" i="1"/>
  <c r="H150" i="1"/>
  <c r="H151" i="1"/>
  <c r="J151" i="1" s="1"/>
  <c r="H152" i="1"/>
  <c r="J152" i="1" s="1"/>
  <c r="H153" i="1"/>
  <c r="J153" i="1" s="1"/>
  <c r="H154" i="1"/>
  <c r="J154" i="1" s="1"/>
  <c r="H155" i="1"/>
  <c r="J155" i="1" s="1"/>
  <c r="H156" i="1"/>
  <c r="J156" i="1" s="1"/>
  <c r="H157" i="1"/>
  <c r="J157" i="1" s="1"/>
  <c r="H158" i="1"/>
  <c r="H159" i="1"/>
  <c r="H160" i="1"/>
  <c r="H161" i="1"/>
  <c r="H162" i="1"/>
  <c r="H163" i="1"/>
  <c r="H164" i="1"/>
  <c r="H165" i="1"/>
  <c r="H166" i="1"/>
  <c r="J166" i="1" s="1"/>
  <c r="H167" i="1"/>
  <c r="J167" i="1" s="1"/>
  <c r="H168" i="1"/>
  <c r="J168" i="1" s="1"/>
  <c r="H169" i="1"/>
  <c r="H170" i="1"/>
  <c r="H171" i="1"/>
  <c r="J171" i="1" s="1"/>
  <c r="H172" i="1"/>
  <c r="J172" i="1" s="1"/>
  <c r="H173" i="1"/>
  <c r="H174" i="1"/>
  <c r="H175" i="1"/>
  <c r="H176" i="1"/>
  <c r="H177" i="1"/>
  <c r="H178" i="1"/>
  <c r="H179" i="1"/>
  <c r="H180" i="1"/>
  <c r="H181" i="1"/>
  <c r="H182" i="1"/>
  <c r="H183" i="1"/>
  <c r="H184" i="1"/>
  <c r="J184" i="1" s="1"/>
  <c r="H185" i="1"/>
  <c r="J185" i="1" s="1"/>
  <c r="H186" i="1"/>
  <c r="J186" i="1" s="1"/>
  <c r="H187" i="1"/>
  <c r="J187" i="1" s="1"/>
  <c r="H188" i="1"/>
  <c r="J188" i="1" s="1"/>
  <c r="H189" i="1"/>
  <c r="H190" i="1"/>
  <c r="H191" i="1"/>
  <c r="J191" i="1" s="1"/>
  <c r="H192" i="1"/>
  <c r="H193" i="1"/>
  <c r="H194" i="1"/>
  <c r="H195" i="1"/>
  <c r="H196" i="1"/>
  <c r="J196" i="1" s="1"/>
  <c r="H197" i="1"/>
  <c r="H198" i="1"/>
  <c r="H199" i="1"/>
  <c r="H200" i="1"/>
  <c r="H201" i="1"/>
  <c r="H202" i="1"/>
  <c r="H203" i="1"/>
  <c r="H204" i="1"/>
  <c r="H205" i="1"/>
  <c r="H206" i="1"/>
  <c r="H207" i="1"/>
  <c r="H208" i="1"/>
  <c r="J208" i="1" s="1"/>
  <c r="H209" i="1"/>
  <c r="J209" i="1" s="1"/>
  <c r="H210" i="1"/>
  <c r="H211" i="1"/>
  <c r="H212" i="1"/>
  <c r="H213" i="1"/>
  <c r="H214" i="1"/>
  <c r="H215" i="1"/>
  <c r="H216" i="1"/>
  <c r="H217" i="1"/>
  <c r="H218" i="1"/>
  <c r="H219" i="1"/>
  <c r="J219" i="1" s="1"/>
  <c r="H220" i="1"/>
  <c r="J220" i="1" s="1"/>
  <c r="H221" i="1"/>
  <c r="J221" i="1" s="1"/>
  <c r="H222" i="1"/>
  <c r="J222" i="1" s="1"/>
  <c r="H223" i="1"/>
  <c r="J223" i="1" s="1"/>
  <c r="H224" i="1"/>
  <c r="J224" i="1" s="1"/>
  <c r="H225" i="1"/>
  <c r="J225" i="1" s="1"/>
  <c r="H226" i="1"/>
  <c r="J226" i="1" s="1"/>
  <c r="H227" i="1"/>
  <c r="J227" i="1" s="1"/>
  <c r="H228" i="1"/>
  <c r="J228" i="1" s="1"/>
  <c r="H229" i="1"/>
  <c r="J229" i="1" s="1"/>
  <c r="H230" i="1"/>
  <c r="J230" i="1" s="1"/>
  <c r="H231" i="1"/>
  <c r="J231" i="1" s="1"/>
  <c r="H232" i="1"/>
  <c r="J232" i="1" s="1"/>
  <c r="H233" i="1"/>
  <c r="J233" i="1" s="1"/>
  <c r="H234" i="1"/>
  <c r="J234" i="1" s="1"/>
  <c r="H235" i="1"/>
  <c r="H236" i="1"/>
  <c r="H237" i="1"/>
  <c r="J237" i="1" s="1"/>
  <c r="H238" i="1"/>
  <c r="J238" i="1" s="1"/>
  <c r="H239" i="1"/>
  <c r="J239" i="1" s="1"/>
  <c r="H240" i="1"/>
  <c r="J240" i="1" s="1"/>
  <c r="H241" i="1"/>
  <c r="J241" i="1" s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J269" i="1" s="1"/>
  <c r="H270" i="1"/>
  <c r="J270" i="1" s="1"/>
  <c r="H271" i="1"/>
  <c r="H272" i="1"/>
  <c r="H273" i="1"/>
  <c r="H274" i="1"/>
  <c r="H275" i="1"/>
  <c r="H276" i="1"/>
  <c r="H277" i="1"/>
  <c r="H278" i="1"/>
  <c r="J278" i="1" s="1"/>
  <c r="H279" i="1"/>
  <c r="J279" i="1" s="1"/>
  <c r="H280" i="1"/>
  <c r="J280" i="1" s="1"/>
  <c r="H281" i="1"/>
  <c r="H282" i="1"/>
  <c r="H283" i="1"/>
  <c r="H284" i="1"/>
  <c r="H285" i="1"/>
  <c r="J285" i="1" s="1"/>
  <c r="H286" i="1"/>
  <c r="J286" i="1" s="1"/>
  <c r="H287" i="1"/>
  <c r="H288" i="1"/>
  <c r="H289" i="1"/>
  <c r="J289" i="1" s="1"/>
  <c r="H290" i="1"/>
  <c r="H291" i="1"/>
  <c r="H292" i="1"/>
  <c r="J292" i="1" s="1"/>
  <c r="H293" i="1"/>
  <c r="J293" i="1" s="1"/>
  <c r="H294" i="1"/>
  <c r="J294" i="1" s="1"/>
  <c r="H295" i="1"/>
  <c r="J295" i="1" s="1"/>
  <c r="H296" i="1"/>
  <c r="J296" i="1" s="1"/>
  <c r="H297" i="1"/>
  <c r="H298" i="1"/>
  <c r="H299" i="1"/>
  <c r="H300" i="1"/>
  <c r="H301" i="1"/>
  <c r="J301" i="1" s="1"/>
  <c r="H302" i="1"/>
  <c r="J302" i="1" s="1"/>
  <c r="H303" i="1"/>
  <c r="J303" i="1" s="1"/>
  <c r="H304" i="1"/>
  <c r="J304" i="1" s="1"/>
  <c r="H305" i="1"/>
  <c r="J305" i="1" s="1"/>
  <c r="H306" i="1"/>
  <c r="J306" i="1" s="1"/>
  <c r="H307" i="1"/>
  <c r="J307" i="1" s="1"/>
  <c r="H308" i="1"/>
  <c r="H309" i="1"/>
  <c r="H310" i="1"/>
  <c r="J310" i="1" s="1"/>
  <c r="H311" i="1"/>
  <c r="J311" i="1" s="1"/>
  <c r="H312" i="1"/>
  <c r="J312" i="1" s="1"/>
  <c r="H313" i="1"/>
  <c r="J313" i="1" s="1"/>
  <c r="H314" i="1"/>
  <c r="J314" i="1" s="1"/>
  <c r="H315" i="1"/>
  <c r="J315" i="1" s="1"/>
  <c r="H316" i="1"/>
  <c r="J316" i="1" s="1"/>
  <c r="H317" i="1"/>
  <c r="J317" i="1" s="1"/>
  <c r="H318" i="1"/>
  <c r="J318" i="1" s="1"/>
  <c r="H319" i="1"/>
  <c r="H320" i="1"/>
  <c r="H321" i="1"/>
  <c r="H322" i="1"/>
  <c r="H323" i="1"/>
  <c r="J323" i="1" s="1"/>
  <c r="H324" i="1"/>
  <c r="J324" i="1" s="1"/>
  <c r="H325" i="1"/>
  <c r="J325" i="1" s="1"/>
  <c r="H326" i="1"/>
  <c r="J326" i="1" s="1"/>
  <c r="H327" i="1"/>
  <c r="J327" i="1" s="1"/>
  <c r="H328" i="1"/>
  <c r="J328" i="1" s="1"/>
  <c r="H329" i="1"/>
  <c r="J329" i="1" s="1"/>
  <c r="H330" i="1"/>
  <c r="J330" i="1" s="1"/>
  <c r="H331" i="1"/>
  <c r="J331" i="1" s="1"/>
  <c r="H332" i="1"/>
  <c r="J332" i="1" s="1"/>
  <c r="H333" i="1"/>
  <c r="J333" i="1" s="1"/>
  <c r="H334" i="1"/>
  <c r="J334" i="1" s="1"/>
  <c r="H335" i="1"/>
  <c r="J335" i="1" s="1"/>
  <c r="H336" i="1"/>
  <c r="J336" i="1" s="1"/>
  <c r="H337" i="1"/>
  <c r="H338" i="1"/>
  <c r="H339" i="1"/>
  <c r="H340" i="1"/>
  <c r="H341" i="1"/>
  <c r="H342" i="1"/>
  <c r="H343" i="1"/>
  <c r="H344" i="1"/>
  <c r="H345" i="1"/>
  <c r="J345" i="1" s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J361" i="1" s="1"/>
  <c r="H362" i="1"/>
  <c r="J362" i="1" s="1"/>
  <c r="H363" i="1"/>
  <c r="H364" i="1"/>
  <c r="H365" i="1"/>
  <c r="H366" i="1"/>
  <c r="H367" i="1"/>
  <c r="H368" i="1"/>
  <c r="J368" i="1" s="1"/>
  <c r="H369" i="1"/>
  <c r="H370" i="1"/>
  <c r="H371" i="1"/>
  <c r="H372" i="1"/>
  <c r="H373" i="1"/>
  <c r="J373" i="1" s="1"/>
  <c r="H374" i="1"/>
  <c r="J374" i="1" s="1"/>
  <c r="H375" i="1"/>
  <c r="J375" i="1" s="1"/>
  <c r="H376" i="1"/>
  <c r="H377" i="1"/>
  <c r="H378" i="1"/>
  <c r="H379" i="1"/>
  <c r="J379" i="1" s="1"/>
  <c r="H380" i="1"/>
  <c r="J380" i="1" s="1"/>
  <c r="H381" i="1"/>
  <c r="J381" i="1" s="1"/>
  <c r="H382" i="1"/>
  <c r="J382" i="1" s="1"/>
  <c r="H383" i="1"/>
  <c r="J383" i="1" s="1"/>
  <c r="H384" i="1"/>
  <c r="H385" i="1"/>
  <c r="H386" i="1"/>
  <c r="H387" i="1"/>
  <c r="H388" i="1"/>
  <c r="J388" i="1" s="1"/>
  <c r="H389" i="1"/>
  <c r="J389" i="1" s="1"/>
  <c r="H390" i="1"/>
  <c r="J390" i="1" s="1"/>
  <c r="H391" i="1"/>
  <c r="J391" i="1" s="1"/>
  <c r="H392" i="1"/>
  <c r="J392" i="1" s="1"/>
  <c r="H393" i="1"/>
  <c r="J393" i="1" s="1"/>
  <c r="H394" i="1"/>
  <c r="J394" i="1" s="1"/>
  <c r="H395" i="1"/>
  <c r="J395" i="1" s="1"/>
  <c r="H396" i="1"/>
  <c r="H397" i="1"/>
  <c r="H398" i="1"/>
  <c r="H399" i="1"/>
  <c r="H400" i="1"/>
  <c r="H401" i="1"/>
  <c r="J401" i="1" s="1"/>
  <c r="H402" i="1"/>
  <c r="J402" i="1" s="1"/>
  <c r="H403" i="1"/>
  <c r="H404" i="1"/>
  <c r="H405" i="1"/>
  <c r="J405" i="1" s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J420" i="1" s="1"/>
  <c r="H421" i="1"/>
  <c r="H422" i="1"/>
  <c r="H423" i="1"/>
  <c r="H424" i="1"/>
  <c r="J424" i="1" s="1"/>
  <c r="H425" i="1"/>
  <c r="H426" i="1"/>
  <c r="H427" i="1"/>
  <c r="J427" i="1" s="1"/>
  <c r="H428" i="1"/>
  <c r="H429" i="1"/>
  <c r="H430" i="1"/>
  <c r="H431" i="1"/>
  <c r="H432" i="1"/>
  <c r="H433" i="1"/>
  <c r="H434" i="1"/>
  <c r="H435" i="1"/>
  <c r="H436" i="1"/>
  <c r="J436" i="1" s="1"/>
  <c r="H437" i="1"/>
  <c r="J437" i="1" s="1"/>
  <c r="H438" i="1"/>
  <c r="J438" i="1" s="1"/>
  <c r="H439" i="1"/>
  <c r="J439" i="1" s="1"/>
  <c r="H440" i="1"/>
  <c r="J440" i="1" s="1"/>
  <c r="H441" i="1"/>
  <c r="J441" i="1" s="1"/>
  <c r="H442" i="1"/>
  <c r="J442" i="1" s="1"/>
  <c r="H443" i="1"/>
  <c r="J443" i="1" s="1"/>
  <c r="H444" i="1"/>
  <c r="J444" i="1" s="1"/>
  <c r="H445" i="1"/>
  <c r="H446" i="1"/>
  <c r="H447" i="1"/>
  <c r="H448" i="1"/>
  <c r="H449" i="1"/>
  <c r="J449" i="1" s="1"/>
  <c r="H450" i="1"/>
  <c r="J450" i="1" s="1"/>
  <c r="H451" i="1"/>
  <c r="J451" i="1" s="1"/>
  <c r="H452" i="1"/>
  <c r="H453" i="1"/>
  <c r="H454" i="1"/>
  <c r="H455" i="1"/>
  <c r="H456" i="1"/>
  <c r="H457" i="1"/>
  <c r="H458" i="1"/>
  <c r="H459" i="1"/>
  <c r="H460" i="1"/>
  <c r="H461" i="1"/>
  <c r="H462" i="1"/>
  <c r="J462" i="1" s="1"/>
  <c r="H463" i="1"/>
  <c r="J463" i="1" s="1"/>
  <c r="H464" i="1"/>
  <c r="H465" i="1"/>
  <c r="H466" i="1"/>
  <c r="H467" i="1"/>
  <c r="J467" i="1" s="1"/>
  <c r="H468" i="1"/>
  <c r="J468" i="1" s="1"/>
  <c r="H469" i="1"/>
  <c r="J469" i="1" s="1"/>
  <c r="H470" i="1"/>
  <c r="J470" i="1" s="1"/>
  <c r="H471" i="1"/>
  <c r="J471" i="1" s="1"/>
  <c r="H472" i="1"/>
  <c r="J472" i="1" s="1"/>
  <c r="H473" i="1"/>
  <c r="J473" i="1" s="1"/>
  <c r="H474" i="1"/>
  <c r="J474" i="1" s="1"/>
  <c r="H475" i="1"/>
  <c r="J475" i="1" s="1"/>
  <c r="H476" i="1"/>
  <c r="H477" i="1"/>
  <c r="H478" i="1"/>
  <c r="J478" i="1" s="1"/>
  <c r="H479" i="1"/>
  <c r="J479" i="1" s="1"/>
  <c r="H480" i="1"/>
  <c r="J480" i="1" s="1"/>
  <c r="H481" i="1"/>
  <c r="J481" i="1" s="1"/>
  <c r="H482" i="1"/>
  <c r="J482" i="1" s="1"/>
  <c r="H483" i="1"/>
  <c r="J483" i="1" s="1"/>
  <c r="H484" i="1"/>
  <c r="J484" i="1" s="1"/>
  <c r="H485" i="1"/>
  <c r="H486" i="1"/>
  <c r="H487" i="1"/>
  <c r="H488" i="1"/>
  <c r="H489" i="1"/>
  <c r="H490" i="1"/>
  <c r="J490" i="1" s="1"/>
  <c r="H491" i="1"/>
  <c r="J491" i="1" s="1"/>
  <c r="H492" i="1"/>
  <c r="J492" i="1" s="1"/>
  <c r="H493" i="1"/>
  <c r="H494" i="1"/>
  <c r="H495" i="1"/>
  <c r="H496" i="1"/>
  <c r="H497" i="1"/>
  <c r="H498" i="1"/>
  <c r="H499" i="1"/>
  <c r="H500" i="1"/>
  <c r="J500" i="1" s="1"/>
  <c r="H501" i="1"/>
  <c r="J501" i="1" s="1"/>
  <c r="H502" i="1"/>
  <c r="J502" i="1" s="1"/>
  <c r="H503" i="1"/>
  <c r="H504" i="1"/>
  <c r="J504" i="1" s="1"/>
  <c r="H505" i="1"/>
  <c r="J505" i="1" s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J524" i="1" s="1"/>
  <c r="H525" i="1"/>
  <c r="J525" i="1" s="1"/>
  <c r="H526" i="1"/>
  <c r="H527" i="1"/>
  <c r="H528" i="1"/>
  <c r="H529" i="1"/>
  <c r="H530" i="1"/>
  <c r="H531" i="1"/>
  <c r="H532" i="1"/>
  <c r="J532" i="1" s="1"/>
  <c r="H533" i="1"/>
  <c r="J533" i="1" s="1"/>
  <c r="H534" i="1"/>
  <c r="J534" i="1" s="1"/>
  <c r="H535" i="1"/>
  <c r="J535" i="1" s="1"/>
  <c r="H536" i="1"/>
  <c r="J536" i="1" s="1"/>
  <c r="H537" i="1"/>
  <c r="H538" i="1"/>
  <c r="H539" i="1"/>
  <c r="H540" i="1"/>
  <c r="H541" i="1"/>
  <c r="H542" i="1"/>
  <c r="H543" i="1"/>
  <c r="H544" i="1"/>
  <c r="H545" i="1"/>
  <c r="H546" i="1"/>
  <c r="J546" i="1" s="1"/>
  <c r="H547" i="1"/>
  <c r="J547" i="1" s="1"/>
  <c r="H548" i="1"/>
  <c r="J548" i="1" s="1"/>
  <c r="H549" i="1"/>
  <c r="J549" i="1" s="1"/>
  <c r="H550" i="1"/>
  <c r="J550" i="1" s="1"/>
  <c r="H551" i="1"/>
  <c r="J551" i="1" s="1"/>
  <c r="H552" i="1"/>
  <c r="J552" i="1" s="1"/>
  <c r="H553" i="1"/>
  <c r="H554" i="1"/>
  <c r="H555" i="1"/>
  <c r="H556" i="1"/>
  <c r="H557" i="1"/>
  <c r="H558" i="1"/>
  <c r="J558" i="1" s="1"/>
  <c r="H559" i="1"/>
  <c r="J559" i="1" s="1"/>
  <c r="H560" i="1"/>
  <c r="J560" i="1" s="1"/>
  <c r="H561" i="1"/>
  <c r="J561" i="1" s="1"/>
  <c r="H562" i="1"/>
  <c r="J562" i="1" s="1"/>
  <c r="H563" i="1"/>
  <c r="J563" i="1" s="1"/>
  <c r="H564" i="1"/>
  <c r="J564" i="1" s="1"/>
  <c r="H565" i="1"/>
  <c r="J565" i="1" s="1"/>
  <c r="H566" i="1"/>
  <c r="H567" i="1"/>
  <c r="H568" i="1"/>
  <c r="H569" i="1"/>
  <c r="H570" i="1"/>
  <c r="H571" i="1"/>
  <c r="H572" i="1"/>
  <c r="H573" i="1"/>
  <c r="H574" i="1"/>
  <c r="H575" i="1"/>
  <c r="H576" i="1"/>
  <c r="H577" i="1"/>
  <c r="J577" i="1" s="1"/>
  <c r="H578" i="1"/>
  <c r="J578" i="1" s="1"/>
  <c r="H579" i="1"/>
  <c r="H580" i="1"/>
  <c r="H581" i="1"/>
  <c r="H582" i="1"/>
  <c r="H583" i="1"/>
  <c r="H584" i="1"/>
  <c r="H585" i="1"/>
  <c r="H586" i="1"/>
  <c r="H587" i="1"/>
  <c r="H588" i="1"/>
  <c r="H589" i="1"/>
  <c r="J589" i="1" s="1"/>
  <c r="H590" i="1"/>
  <c r="H591" i="1"/>
  <c r="H592" i="1"/>
  <c r="H593" i="1"/>
  <c r="H594" i="1"/>
  <c r="H595" i="1"/>
  <c r="J595" i="1" s="1"/>
  <c r="H596" i="1"/>
  <c r="J596" i="1" s="1"/>
  <c r="H597" i="1"/>
  <c r="J597" i="1" s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J610" i="1" s="1"/>
  <c r="H611" i="1"/>
  <c r="J611" i="1" s="1"/>
  <c r="H612" i="1"/>
  <c r="H613" i="1"/>
  <c r="H614" i="1"/>
  <c r="H615" i="1"/>
  <c r="H616" i="1"/>
  <c r="H617" i="1"/>
  <c r="H618" i="1"/>
  <c r="H619" i="1"/>
  <c r="H620" i="1"/>
  <c r="J620" i="1" s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J634" i="1" s="1"/>
  <c r="H635" i="1"/>
  <c r="J635" i="1" s="1"/>
  <c r="H636" i="1"/>
  <c r="J636" i="1" s="1"/>
  <c r="H637" i="1"/>
  <c r="J637" i="1" s="1"/>
  <c r="H638" i="1"/>
  <c r="J638" i="1" s="1"/>
  <c r="H639" i="1"/>
  <c r="J639" i="1" s="1"/>
  <c r="H640" i="1"/>
  <c r="J640" i="1" s="1"/>
  <c r="H641" i="1"/>
  <c r="J641" i="1" s="1"/>
  <c r="H642" i="1"/>
  <c r="J642" i="1" s="1"/>
  <c r="H643" i="1"/>
  <c r="J643" i="1" s="1"/>
  <c r="H644" i="1"/>
  <c r="H645" i="1"/>
  <c r="H646" i="1"/>
  <c r="H647" i="1"/>
  <c r="H648" i="1"/>
  <c r="J648" i="1" s="1"/>
  <c r="H649" i="1"/>
  <c r="H650" i="1"/>
  <c r="H651" i="1"/>
  <c r="H652" i="1"/>
  <c r="H653" i="1"/>
  <c r="J653" i="1" s="1"/>
  <c r="H654" i="1"/>
  <c r="J654" i="1" s="1"/>
  <c r="H655" i="1"/>
  <c r="J655" i="1" s="1"/>
  <c r="H656" i="1"/>
  <c r="H657" i="1"/>
  <c r="H658" i="1"/>
  <c r="H659" i="1"/>
  <c r="H660" i="1"/>
  <c r="H661" i="1"/>
  <c r="H662" i="1"/>
  <c r="H663" i="1"/>
  <c r="J663" i="1" s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J681" i="1" s="1"/>
  <c r="H682" i="1"/>
  <c r="J682" i="1" s="1"/>
  <c r="H683" i="1"/>
  <c r="J683" i="1" s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J697" i="1" s="1"/>
  <c r="H698" i="1"/>
  <c r="J698" i="1" s="1"/>
  <c r="H699" i="1"/>
  <c r="J699" i="1" s="1"/>
  <c r="H700" i="1"/>
  <c r="J700" i="1" s="1"/>
  <c r="H701" i="1"/>
  <c r="J701" i="1" s="1"/>
  <c r="H702" i="1"/>
  <c r="J702" i="1" s="1"/>
  <c r="H703" i="1"/>
  <c r="J703" i="1" s="1"/>
  <c r="H704" i="1"/>
  <c r="J704" i="1" s="1"/>
  <c r="H705" i="1"/>
  <c r="J705" i="1" s="1"/>
  <c r="H706" i="1"/>
  <c r="J706" i="1" s="1"/>
  <c r="H707" i="1"/>
  <c r="H708" i="1"/>
  <c r="H709" i="1"/>
  <c r="H710" i="1"/>
  <c r="H711" i="1"/>
  <c r="H712" i="1"/>
  <c r="H713" i="1"/>
  <c r="J713" i="1" s="1"/>
  <c r="H714" i="1"/>
  <c r="J714" i="1" s="1"/>
  <c r="H715" i="1"/>
  <c r="H716" i="1"/>
  <c r="H717" i="1"/>
  <c r="H718" i="1"/>
  <c r="J718" i="1" s="1"/>
  <c r="H719" i="1"/>
  <c r="H720" i="1"/>
  <c r="H721" i="1"/>
  <c r="H722" i="1"/>
  <c r="I722" i="1" s="1"/>
  <c r="H723" i="1"/>
  <c r="H724" i="1"/>
  <c r="H725" i="1"/>
  <c r="H726" i="1"/>
  <c r="I726" i="1" s="1"/>
  <c r="H727" i="1"/>
  <c r="J727" i="1" s="1"/>
  <c r="H728" i="1"/>
  <c r="J728" i="1" s="1"/>
  <c r="H729" i="1"/>
  <c r="J729" i="1" s="1"/>
  <c r="H730" i="1"/>
  <c r="I730" i="1" s="1"/>
  <c r="H731" i="1"/>
  <c r="H732" i="1"/>
  <c r="H733" i="1"/>
  <c r="H734" i="1"/>
  <c r="J734" i="1" s="1"/>
  <c r="H735" i="1"/>
  <c r="J735" i="1" s="1"/>
  <c r="H736" i="1"/>
  <c r="H737" i="1"/>
  <c r="H738" i="1"/>
  <c r="I738" i="1" s="1"/>
  <c r="H739" i="1"/>
  <c r="H740" i="1"/>
  <c r="H741" i="1"/>
  <c r="J741" i="1" s="1"/>
  <c r="H742" i="1"/>
  <c r="J742" i="1" s="1"/>
  <c r="H743" i="1"/>
  <c r="H744" i="1"/>
  <c r="H745" i="1"/>
  <c r="J745" i="1" s="1"/>
  <c r="H746" i="1"/>
  <c r="J746" i="1" s="1"/>
  <c r="H747" i="1"/>
  <c r="H748" i="1"/>
  <c r="H749" i="1"/>
  <c r="H750" i="1"/>
  <c r="H751" i="1"/>
  <c r="H752" i="1"/>
  <c r="H753" i="1"/>
  <c r="H754" i="1"/>
  <c r="I754" i="1" s="1"/>
  <c r="H755" i="1"/>
  <c r="J755" i="1" s="1"/>
  <c r="H756" i="1"/>
  <c r="J756" i="1" s="1"/>
  <c r="H757" i="1"/>
  <c r="H758" i="1"/>
  <c r="H759" i="1"/>
  <c r="H760" i="1"/>
  <c r="J760" i="1" s="1"/>
  <c r="H761" i="1"/>
  <c r="J761" i="1" s="1"/>
  <c r="H762" i="1"/>
  <c r="I762" i="1" s="1"/>
  <c r="H763" i="1"/>
  <c r="H764" i="1"/>
  <c r="H765" i="1"/>
  <c r="H766" i="1"/>
  <c r="I766" i="1" s="1"/>
  <c r="H767" i="1"/>
  <c r="H768" i="1"/>
  <c r="H769" i="1"/>
  <c r="H770" i="1"/>
  <c r="I770" i="1" s="1"/>
  <c r="H771" i="1"/>
  <c r="H772" i="1"/>
  <c r="J772" i="1" s="1"/>
  <c r="H773" i="1"/>
  <c r="J773" i="1" s="1"/>
  <c r="H774" i="1"/>
  <c r="J774" i="1" s="1"/>
  <c r="H775" i="1"/>
  <c r="H776" i="1"/>
  <c r="H777" i="1"/>
  <c r="H778" i="1"/>
  <c r="I778" i="1" s="1"/>
  <c r="H779" i="1"/>
  <c r="J779" i="1" s="1"/>
  <c r="H780" i="1"/>
  <c r="J780" i="1" s="1"/>
  <c r="H781" i="1"/>
  <c r="J781" i="1" s="1"/>
  <c r="H782" i="1"/>
  <c r="J782" i="1" s="1"/>
  <c r="H783" i="1"/>
  <c r="H784" i="1"/>
  <c r="H785" i="1"/>
  <c r="H786" i="1"/>
  <c r="H787" i="1"/>
  <c r="H788" i="1"/>
  <c r="H789" i="1"/>
  <c r="H790" i="1"/>
  <c r="I790" i="1" s="1"/>
  <c r="H791" i="1"/>
  <c r="J791" i="1" s="1"/>
  <c r="H792" i="1"/>
  <c r="H793" i="1"/>
  <c r="H794" i="1"/>
  <c r="I794" i="1" s="1"/>
  <c r="H795" i="1"/>
  <c r="J795" i="1" s="1"/>
  <c r="H796" i="1"/>
  <c r="J796" i="1" s="1"/>
  <c r="H797" i="1"/>
  <c r="H798" i="1"/>
  <c r="H799" i="1"/>
  <c r="H800" i="1"/>
  <c r="H801" i="1"/>
  <c r="H802" i="1"/>
  <c r="J802" i="1" s="1"/>
  <c r="H803" i="1"/>
  <c r="J803" i="1" s="1"/>
  <c r="H804" i="1"/>
  <c r="J804" i="1" s="1"/>
  <c r="H805" i="1"/>
  <c r="J805" i="1" s="1"/>
  <c r="H806" i="1"/>
  <c r="I806" i="1" s="1"/>
  <c r="H807" i="1"/>
  <c r="H808" i="1"/>
  <c r="H809" i="1"/>
  <c r="H810" i="1"/>
  <c r="H811" i="1"/>
  <c r="H812" i="1"/>
  <c r="H813" i="1"/>
  <c r="H814" i="1"/>
  <c r="I814" i="1" s="1"/>
  <c r="H815" i="1"/>
  <c r="H816" i="1"/>
  <c r="H817" i="1"/>
  <c r="H818" i="1"/>
  <c r="H819" i="1"/>
  <c r="H820" i="1"/>
  <c r="H821" i="1"/>
  <c r="J821" i="1" s="1"/>
  <c r="H822" i="1"/>
  <c r="I822" i="1" s="1"/>
  <c r="H823" i="1"/>
  <c r="H824" i="1"/>
  <c r="H825" i="1"/>
  <c r="H826" i="1"/>
  <c r="H827" i="1"/>
  <c r="H828" i="1"/>
  <c r="H829" i="1"/>
  <c r="H830" i="1"/>
  <c r="J830" i="1" s="1"/>
  <c r="H831" i="1"/>
  <c r="J831" i="1" s="1"/>
  <c r="H832" i="1"/>
  <c r="J832" i="1" s="1"/>
  <c r="H833" i="1"/>
  <c r="J833" i="1" s="1"/>
  <c r="H834" i="1"/>
  <c r="J834" i="1" s="1"/>
  <c r="H835" i="1"/>
  <c r="J835" i="1" s="1"/>
  <c r="H836" i="1"/>
  <c r="J836" i="1" s="1"/>
  <c r="H837" i="1"/>
  <c r="J837" i="1" s="1"/>
  <c r="H838" i="1"/>
  <c r="J838" i="1" s="1"/>
  <c r="H839" i="1"/>
  <c r="J839" i="1" s="1"/>
  <c r="H840" i="1"/>
  <c r="J840" i="1" s="1"/>
  <c r="H841" i="1"/>
  <c r="H842" i="1"/>
  <c r="I842" i="1" s="1"/>
  <c r="H843" i="1"/>
  <c r="H844" i="1"/>
  <c r="H845" i="1"/>
  <c r="H846" i="1"/>
  <c r="H847" i="1"/>
  <c r="H848" i="1"/>
  <c r="H849" i="1"/>
  <c r="H850" i="1"/>
  <c r="H851" i="1"/>
  <c r="H852" i="1"/>
  <c r="H853" i="1"/>
  <c r="H854" i="1"/>
  <c r="I854" i="1" s="1"/>
  <c r="H855" i="1"/>
  <c r="H856" i="1"/>
  <c r="H857" i="1"/>
  <c r="H858" i="1"/>
  <c r="J858" i="1" s="1"/>
  <c r="H859" i="1"/>
  <c r="J859" i="1" s="1"/>
  <c r="H860" i="1"/>
  <c r="J860" i="1" s="1"/>
  <c r="H861" i="1"/>
  <c r="J861" i="1" s="1"/>
  <c r="H862" i="1"/>
  <c r="J862" i="1" s="1"/>
  <c r="H863" i="1"/>
  <c r="H864" i="1"/>
  <c r="H865" i="1"/>
  <c r="H866" i="1"/>
  <c r="H867" i="1"/>
  <c r="H868" i="1"/>
  <c r="H869" i="1"/>
  <c r="J869" i="1" s="1"/>
  <c r="H870" i="1"/>
  <c r="J870" i="1" s="1"/>
  <c r="H871" i="1"/>
  <c r="H872" i="1"/>
  <c r="H873" i="1"/>
  <c r="H874" i="1"/>
  <c r="I874" i="1" s="1"/>
  <c r="H875" i="1"/>
  <c r="H876" i="1"/>
  <c r="H877" i="1"/>
  <c r="H878" i="1"/>
  <c r="H879" i="1"/>
  <c r="H880" i="1"/>
  <c r="J880" i="1" s="1"/>
  <c r="H881" i="1"/>
  <c r="J881" i="1" s="1"/>
  <c r="H882" i="1"/>
  <c r="J882" i="1" s="1"/>
  <c r="H883" i="1"/>
  <c r="H884" i="1"/>
  <c r="H885" i="1"/>
  <c r="H886" i="1"/>
  <c r="I886" i="1" s="1"/>
  <c r="H887" i="1"/>
  <c r="J887" i="1" s="1"/>
  <c r="H888" i="1"/>
  <c r="J888" i="1" s="1"/>
  <c r="H889" i="1"/>
  <c r="J889" i="1" s="1"/>
  <c r="H890" i="1"/>
  <c r="J890" i="1" s="1"/>
  <c r="H891" i="1"/>
  <c r="J891" i="1" s="1"/>
  <c r="H892" i="1"/>
  <c r="J892" i="1" s="1"/>
  <c r="H893" i="1"/>
  <c r="J893" i="1" s="1"/>
  <c r="H894" i="1"/>
  <c r="J894" i="1" s="1"/>
  <c r="H895" i="1"/>
  <c r="J895" i="1" s="1"/>
  <c r="H896" i="1"/>
  <c r="J896" i="1" s="1"/>
  <c r="H897" i="1"/>
  <c r="J897" i="1" s="1"/>
  <c r="H898" i="1"/>
  <c r="I898" i="1" s="1"/>
  <c r="H899" i="1"/>
  <c r="H900" i="1"/>
  <c r="J900" i="1" s="1"/>
  <c r="H901" i="1"/>
  <c r="J901" i="1" s="1"/>
  <c r="H902" i="1"/>
  <c r="J902" i="1" s="1"/>
  <c r="H903" i="1"/>
  <c r="J903" i="1" s="1"/>
  <c r="H904" i="1"/>
  <c r="J904" i="1" s="1"/>
  <c r="H905" i="1"/>
  <c r="H906" i="1"/>
  <c r="H907" i="1"/>
  <c r="H908" i="1"/>
  <c r="H909" i="1"/>
  <c r="H910" i="1"/>
  <c r="H911" i="1"/>
  <c r="H912" i="1"/>
  <c r="J912" i="1" s="1"/>
  <c r="H913" i="1"/>
  <c r="J913" i="1" s="1"/>
  <c r="H914" i="1"/>
  <c r="J914" i="1" s="1"/>
  <c r="H915" i="1"/>
  <c r="J915" i="1" s="1"/>
  <c r="H916" i="1"/>
  <c r="J916" i="1" s="1"/>
  <c r="H917" i="1"/>
  <c r="J917" i="1" s="1"/>
  <c r="H918" i="1"/>
  <c r="I918" i="1" s="1"/>
  <c r="H919" i="1"/>
  <c r="H920" i="1"/>
  <c r="H921" i="1"/>
  <c r="H922" i="1"/>
  <c r="H923" i="1"/>
  <c r="H924" i="1"/>
  <c r="J924" i="1" s="1"/>
  <c r="H925" i="1"/>
  <c r="J925" i="1" s="1"/>
  <c r="H926" i="1"/>
  <c r="J926" i="1" s="1"/>
  <c r="H927" i="1"/>
  <c r="J927" i="1" s="1"/>
  <c r="H928" i="1"/>
  <c r="J928" i="1" s="1"/>
  <c r="H929" i="1"/>
  <c r="J929" i="1" s="1"/>
  <c r="H930" i="1"/>
  <c r="J930" i="1" s="1"/>
  <c r="H931" i="1"/>
  <c r="J931" i="1" s="1"/>
  <c r="H932" i="1"/>
  <c r="H933" i="1"/>
  <c r="H934" i="1"/>
  <c r="I934" i="1" s="1"/>
  <c r="H935" i="1"/>
  <c r="H936" i="1"/>
  <c r="H937" i="1"/>
  <c r="H938" i="1"/>
  <c r="I938" i="1" s="1"/>
  <c r="H939" i="1"/>
  <c r="H940" i="1"/>
  <c r="H941" i="1"/>
  <c r="H942" i="1"/>
  <c r="J942" i="1" s="1"/>
  <c r="H943" i="1"/>
  <c r="J943" i="1" s="1"/>
  <c r="H944" i="1"/>
  <c r="J944" i="1" s="1"/>
  <c r="H945" i="1"/>
  <c r="J945" i="1" s="1"/>
  <c r="H946" i="1"/>
  <c r="J946" i="1" s="1"/>
  <c r="H947" i="1"/>
  <c r="J947" i="1" s="1"/>
  <c r="H948" i="1"/>
  <c r="H949" i="1"/>
  <c r="H950" i="1"/>
  <c r="H951" i="1"/>
  <c r="H952" i="1"/>
  <c r="H953" i="1"/>
  <c r="H954" i="1"/>
  <c r="H955" i="1"/>
  <c r="H956" i="1"/>
  <c r="J956" i="1" s="1"/>
  <c r="H957" i="1"/>
  <c r="J957" i="1" s="1"/>
  <c r="H958" i="1"/>
  <c r="H959" i="1"/>
  <c r="H960" i="1"/>
  <c r="J960" i="1" s="1"/>
  <c r="H961" i="1"/>
  <c r="I961" i="1" s="1"/>
  <c r="H962" i="1"/>
  <c r="H963" i="1"/>
  <c r="J963" i="1" s="1"/>
  <c r="H964" i="1"/>
  <c r="J964" i="1" s="1"/>
  <c r="H965" i="1"/>
  <c r="I965" i="1" s="1"/>
  <c r="H966" i="1"/>
  <c r="H967" i="1"/>
  <c r="H968" i="1"/>
  <c r="H969" i="1"/>
  <c r="H970" i="1"/>
  <c r="H971" i="1"/>
  <c r="H972" i="1"/>
  <c r="J972" i="1" s="1"/>
  <c r="H973" i="1"/>
  <c r="J973" i="1" s="1"/>
  <c r="H974" i="1"/>
  <c r="H975" i="1"/>
  <c r="H976" i="1"/>
  <c r="H977" i="1"/>
  <c r="H978" i="1"/>
  <c r="H979" i="1"/>
  <c r="H980" i="1"/>
  <c r="H981" i="1"/>
  <c r="J981" i="1" s="1"/>
  <c r="H982" i="1"/>
  <c r="J982" i="1" s="1"/>
  <c r="H983" i="1"/>
  <c r="I983" i="1" s="1"/>
  <c r="H984" i="1"/>
  <c r="H985" i="1"/>
  <c r="H986" i="1"/>
  <c r="J986" i="1" s="1"/>
  <c r="H987" i="1"/>
  <c r="J987" i="1" s="1"/>
  <c r="H988" i="1"/>
  <c r="J988" i="1" s="1"/>
  <c r="H989" i="1"/>
  <c r="J989" i="1" s="1"/>
  <c r="H990" i="1"/>
  <c r="J990" i="1" s="1"/>
  <c r="H991" i="1"/>
  <c r="J991" i="1" s="1"/>
  <c r="H992" i="1"/>
  <c r="J992" i="1" s="1"/>
  <c r="H993" i="1"/>
  <c r="J993" i="1" s="1"/>
  <c r="H994" i="1"/>
  <c r="J994" i="1" s="1"/>
  <c r="H995" i="1"/>
  <c r="J995" i="1" s="1"/>
  <c r="H996" i="1"/>
  <c r="J996" i="1" s="1"/>
  <c r="H997" i="1"/>
  <c r="J997" i="1" s="1"/>
  <c r="H998" i="1"/>
  <c r="J998" i="1" s="1"/>
  <c r="H999" i="1"/>
  <c r="J999" i="1" s="1"/>
  <c r="H1000" i="1"/>
  <c r="J1000" i="1" s="1"/>
  <c r="H1001" i="1"/>
  <c r="J1001" i="1" s="1"/>
  <c r="D18" i="5" l="1"/>
  <c r="D20" i="5" s="1"/>
  <c r="D21" i="5" s="1"/>
  <c r="D22" i="5" s="1"/>
  <c r="D9" i="2"/>
  <c r="D16" i="2" s="1"/>
  <c r="D10" i="2"/>
  <c r="J588" i="1"/>
  <c r="C16" i="8"/>
  <c r="C11" i="8"/>
  <c r="C15" i="8"/>
  <c r="C18" i="8" s="1"/>
  <c r="J503" i="1"/>
  <c r="I985" i="1"/>
  <c r="J985" i="1" s="1"/>
  <c r="J19" i="1"/>
  <c r="I971" i="1"/>
  <c r="J971" i="1" s="1"/>
  <c r="I959" i="1"/>
  <c r="J959" i="1" s="1"/>
  <c r="I955" i="1"/>
  <c r="J955" i="1" s="1"/>
  <c r="I941" i="1"/>
  <c r="J941" i="1" s="1"/>
  <c r="J961" i="1"/>
  <c r="J147" i="1"/>
  <c r="J984" i="1"/>
  <c r="J978" i="1"/>
  <c r="J976" i="1"/>
  <c r="J970" i="1"/>
  <c r="J968" i="1"/>
  <c r="J966" i="1"/>
  <c r="J954" i="1"/>
  <c r="J952" i="1"/>
  <c r="J950" i="1"/>
  <c r="J940" i="1"/>
  <c r="J922" i="1"/>
  <c r="J920" i="1"/>
  <c r="J910" i="1"/>
  <c r="J908" i="1"/>
  <c r="J906" i="1"/>
  <c r="J884" i="1"/>
  <c r="J878" i="1"/>
  <c r="J876" i="1"/>
  <c r="J872" i="1"/>
  <c r="J866" i="1"/>
  <c r="J864" i="1"/>
  <c r="J850" i="1"/>
  <c r="J848" i="1"/>
  <c r="J846" i="1"/>
  <c r="J844" i="1"/>
  <c r="J828" i="1"/>
  <c r="J826" i="1"/>
  <c r="J824" i="1"/>
  <c r="J818" i="1"/>
  <c r="J816" i="1"/>
  <c r="J810" i="1"/>
  <c r="J808" i="1"/>
  <c r="J800" i="1"/>
  <c r="J798" i="1"/>
  <c r="J786" i="1"/>
  <c r="J784" i="1"/>
  <c r="J776" i="1"/>
  <c r="J764" i="1"/>
  <c r="J758" i="1"/>
  <c r="J750" i="1"/>
  <c r="J732" i="1"/>
  <c r="J720" i="1"/>
  <c r="J716" i="1"/>
  <c r="J710" i="1"/>
  <c r="J708" i="1"/>
  <c r="J694" i="1"/>
  <c r="J692" i="1"/>
  <c r="J690" i="1"/>
  <c r="J688" i="1"/>
  <c r="J686" i="1"/>
  <c r="J670" i="1"/>
  <c r="J668" i="1"/>
  <c r="J666" i="1"/>
  <c r="J660" i="1"/>
  <c r="J658" i="1"/>
  <c r="J650" i="1"/>
  <c r="J646" i="1"/>
  <c r="J632" i="1"/>
  <c r="J628" i="1"/>
  <c r="J626" i="1"/>
  <c r="J624" i="1"/>
  <c r="J622" i="1"/>
  <c r="J618" i="1"/>
  <c r="J616" i="1"/>
  <c r="J614" i="1"/>
  <c r="J592" i="1"/>
  <c r="J586" i="1"/>
  <c r="J584" i="1"/>
  <c r="J580" i="1"/>
  <c r="J574" i="1"/>
  <c r="J572" i="1"/>
  <c r="J570" i="1"/>
  <c r="J568" i="1"/>
  <c r="J556" i="1"/>
  <c r="J544" i="1"/>
  <c r="J540" i="1"/>
  <c r="J538" i="1"/>
  <c r="J530" i="1"/>
  <c r="J528" i="1"/>
  <c r="J522" i="1"/>
  <c r="J520" i="1"/>
  <c r="J518" i="1"/>
  <c r="J510" i="1"/>
  <c r="J508" i="1"/>
  <c r="J498" i="1"/>
  <c r="J496" i="1"/>
  <c r="J488" i="1"/>
  <c r="J486" i="1"/>
  <c r="J460" i="1"/>
  <c r="J458" i="1"/>
  <c r="J456" i="1"/>
  <c r="J454" i="1"/>
  <c r="J434" i="1"/>
  <c r="J422" i="1"/>
  <c r="J416" i="1"/>
  <c r="J414" i="1"/>
  <c r="J412" i="1"/>
  <c r="J410" i="1"/>
  <c r="J408" i="1"/>
  <c r="J983" i="1"/>
  <c r="J965" i="1"/>
  <c r="J99" i="1"/>
  <c r="J398" i="1"/>
  <c r="J386" i="1"/>
  <c r="J370" i="1"/>
  <c r="J366" i="1"/>
  <c r="J364" i="1"/>
  <c r="J358" i="1"/>
  <c r="J348" i="1"/>
  <c r="J338" i="1"/>
  <c r="J320" i="1"/>
  <c r="J298" i="1"/>
  <c r="J276" i="1"/>
  <c r="J274" i="1"/>
  <c r="J272" i="1"/>
  <c r="J258" i="1"/>
  <c r="J256" i="1"/>
  <c r="J254" i="1"/>
  <c r="J252" i="1"/>
  <c r="J248" i="1"/>
  <c r="J246" i="1"/>
  <c r="J216" i="1"/>
  <c r="J214" i="1"/>
  <c r="J212" i="1"/>
  <c r="J206" i="1"/>
  <c r="J202" i="1"/>
  <c r="J200" i="1"/>
  <c r="J198" i="1"/>
  <c r="J194" i="1"/>
  <c r="J182" i="1"/>
  <c r="J164" i="1"/>
  <c r="J162" i="1"/>
  <c r="J160" i="1"/>
  <c r="J148" i="1"/>
  <c r="J144" i="1"/>
  <c r="J142" i="1"/>
  <c r="J138" i="1"/>
  <c r="J136" i="1"/>
  <c r="J134" i="1"/>
  <c r="J132" i="1"/>
  <c r="J130" i="1"/>
  <c r="J128" i="1"/>
  <c r="J118" i="1"/>
  <c r="J102" i="1"/>
  <c r="J86" i="1"/>
  <c r="J84" i="1"/>
  <c r="J82" i="1"/>
  <c r="J80" i="1"/>
  <c r="J78" i="1"/>
  <c r="J76" i="1"/>
  <c r="J68" i="1"/>
  <c r="J54" i="1"/>
  <c r="J52" i="1"/>
  <c r="J50" i="1"/>
  <c r="J40" i="1"/>
  <c r="J38" i="1"/>
  <c r="J24" i="1"/>
  <c r="J12" i="1"/>
  <c r="J10" i="1"/>
  <c r="J979" i="1"/>
  <c r="J977" i="1"/>
  <c r="J975" i="1"/>
  <c r="J969" i="1"/>
  <c r="J967" i="1"/>
  <c r="J953" i="1"/>
  <c r="J951" i="1"/>
  <c r="J949" i="1"/>
  <c r="J163" i="1"/>
  <c r="J131" i="1"/>
  <c r="J83" i="1"/>
  <c r="J67" i="1"/>
  <c r="J51" i="1"/>
  <c r="J3" i="1"/>
  <c r="I936" i="1"/>
  <c r="J936" i="1" s="1"/>
  <c r="I932" i="1"/>
  <c r="J932" i="1" s="1"/>
  <c r="I868" i="1"/>
  <c r="J868" i="1" s="1"/>
  <c r="I856" i="1"/>
  <c r="J856" i="1" s="1"/>
  <c r="I852" i="1"/>
  <c r="J852" i="1" s="1"/>
  <c r="I820" i="1"/>
  <c r="J820" i="1" s="1"/>
  <c r="I812" i="1"/>
  <c r="J812" i="1" s="1"/>
  <c r="I768" i="1"/>
  <c r="J768" i="1" s="1"/>
  <c r="I740" i="1"/>
  <c r="J740" i="1" s="1"/>
  <c r="I736" i="1"/>
  <c r="J736" i="1" s="1"/>
  <c r="I712" i="1"/>
  <c r="J712" i="1" s="1"/>
  <c r="I684" i="1"/>
  <c r="J684" i="1" s="1"/>
  <c r="I680" i="1"/>
  <c r="J680" i="1" s="1"/>
  <c r="I676" i="1"/>
  <c r="J676" i="1" s="1"/>
  <c r="I662" i="1"/>
  <c r="J662" i="1" s="1"/>
  <c r="I656" i="1"/>
  <c r="J656" i="1" s="1"/>
  <c r="I652" i="1"/>
  <c r="J652" i="1" s="1"/>
  <c r="I644" i="1"/>
  <c r="J644" i="1" s="1"/>
  <c r="I612" i="1"/>
  <c r="J612" i="1" s="1"/>
  <c r="I608" i="1"/>
  <c r="J608" i="1" s="1"/>
  <c r="I604" i="1"/>
  <c r="J604" i="1" s="1"/>
  <c r="I600" i="1"/>
  <c r="J600" i="1" s="1"/>
  <c r="I598" i="1"/>
  <c r="J598" i="1" s="1"/>
  <c r="I594" i="1"/>
  <c r="J594" i="1" s="1"/>
  <c r="I590" i="1"/>
  <c r="J590" i="1" s="1"/>
  <c r="I582" i="1"/>
  <c r="J582" i="1" s="1"/>
  <c r="I566" i="1"/>
  <c r="J566" i="1" s="1"/>
  <c r="I516" i="1"/>
  <c r="J516" i="1" s="1"/>
  <c r="I512" i="1"/>
  <c r="J512" i="1" s="1"/>
  <c r="I476" i="1"/>
  <c r="J476" i="1" s="1"/>
  <c r="I464" i="1"/>
  <c r="J464" i="1" s="1"/>
  <c r="I452" i="1"/>
  <c r="J452" i="1" s="1"/>
  <c r="I448" i="1"/>
  <c r="J448" i="1" s="1"/>
  <c r="I432" i="1"/>
  <c r="J432" i="1" s="1"/>
  <c r="I428" i="1"/>
  <c r="J428" i="1" s="1"/>
  <c r="I400" i="1"/>
  <c r="J400" i="1" s="1"/>
  <c r="I378" i="1"/>
  <c r="J378" i="1" s="1"/>
  <c r="I376" i="1"/>
  <c r="J376" i="1" s="1"/>
  <c r="I354" i="1"/>
  <c r="J354" i="1" s="1"/>
  <c r="I350" i="1"/>
  <c r="J350" i="1" s="1"/>
  <c r="I346" i="1"/>
  <c r="J346" i="1" s="1"/>
  <c r="I342" i="1"/>
  <c r="J342" i="1" s="1"/>
  <c r="I322" i="1"/>
  <c r="J322" i="1" s="1"/>
  <c r="I308" i="1"/>
  <c r="J308" i="1" s="1"/>
  <c r="I300" i="1"/>
  <c r="J300" i="1" s="1"/>
  <c r="I288" i="1"/>
  <c r="J288" i="1" s="1"/>
  <c r="I284" i="1"/>
  <c r="J284" i="1" s="1"/>
  <c r="I268" i="1"/>
  <c r="J268" i="1" s="1"/>
  <c r="I264" i="1"/>
  <c r="J264" i="1" s="1"/>
  <c r="I260" i="1"/>
  <c r="J260" i="1" s="1"/>
  <c r="I244" i="1"/>
  <c r="J244" i="1" s="1"/>
  <c r="I236" i="1"/>
  <c r="J236" i="1" s="1"/>
  <c r="I204" i="1"/>
  <c r="J204" i="1" s="1"/>
  <c r="I192" i="1"/>
  <c r="J192" i="1" s="1"/>
  <c r="I180" i="1"/>
  <c r="J180" i="1" s="1"/>
  <c r="I176" i="1"/>
  <c r="J176" i="1" s="1"/>
  <c r="I140" i="1"/>
  <c r="J140" i="1" s="1"/>
  <c r="I98" i="1"/>
  <c r="J98" i="1" s="1"/>
  <c r="I94" i="1"/>
  <c r="J94" i="1" s="1"/>
  <c r="I66" i="1"/>
  <c r="J66" i="1" s="1"/>
  <c r="I20" i="1"/>
  <c r="J20" i="1" s="1"/>
  <c r="I8" i="1"/>
  <c r="J8" i="1" s="1"/>
  <c r="I4" i="1"/>
  <c r="J4" i="1" s="1"/>
  <c r="J11" i="1"/>
  <c r="J938" i="1"/>
  <c r="J898" i="1"/>
  <c r="J874" i="1"/>
  <c r="J842" i="1"/>
  <c r="J794" i="1"/>
  <c r="J778" i="1"/>
  <c r="J770" i="1"/>
  <c r="J762" i="1"/>
  <c r="J754" i="1"/>
  <c r="J738" i="1"/>
  <c r="J730" i="1"/>
  <c r="J722" i="1"/>
  <c r="I980" i="1"/>
  <c r="J980" i="1" s="1"/>
  <c r="I974" i="1"/>
  <c r="J974" i="1" s="1"/>
  <c r="I962" i="1"/>
  <c r="J962" i="1" s="1"/>
  <c r="I958" i="1"/>
  <c r="J958" i="1" s="1"/>
  <c r="I948" i="1"/>
  <c r="J948" i="1" s="1"/>
  <c r="I792" i="1"/>
  <c r="J792" i="1" s="1"/>
  <c r="I788" i="1"/>
  <c r="J788" i="1" s="1"/>
  <c r="I752" i="1"/>
  <c r="J752" i="1" s="1"/>
  <c r="I748" i="1"/>
  <c r="J748" i="1" s="1"/>
  <c r="I744" i="1"/>
  <c r="J744" i="1" s="1"/>
  <c r="I724" i="1"/>
  <c r="J724" i="1" s="1"/>
  <c r="I696" i="1"/>
  <c r="J696" i="1" s="1"/>
  <c r="I678" i="1"/>
  <c r="J678" i="1" s="1"/>
  <c r="I674" i="1"/>
  <c r="J674" i="1" s="1"/>
  <c r="I672" i="1"/>
  <c r="J672" i="1" s="1"/>
  <c r="I664" i="1"/>
  <c r="J664" i="1" s="1"/>
  <c r="I630" i="1"/>
  <c r="J630" i="1" s="1"/>
  <c r="I606" i="1"/>
  <c r="J606" i="1" s="1"/>
  <c r="I602" i="1"/>
  <c r="J602" i="1" s="1"/>
  <c r="I576" i="1"/>
  <c r="J576" i="1" s="1"/>
  <c r="I554" i="1"/>
  <c r="J554" i="1" s="1"/>
  <c r="I542" i="1"/>
  <c r="J542" i="1" s="1"/>
  <c r="I526" i="1"/>
  <c r="J526" i="1" s="1"/>
  <c r="I514" i="1"/>
  <c r="J514" i="1" s="1"/>
  <c r="I506" i="1"/>
  <c r="J506" i="1" s="1"/>
  <c r="I494" i="1"/>
  <c r="J494" i="1" s="1"/>
  <c r="I466" i="1"/>
  <c r="J466" i="1" s="1"/>
  <c r="I446" i="1"/>
  <c r="J446" i="1" s="1"/>
  <c r="I430" i="1"/>
  <c r="J430" i="1" s="1"/>
  <c r="I426" i="1"/>
  <c r="J426" i="1" s="1"/>
  <c r="I418" i="1"/>
  <c r="J418" i="1" s="1"/>
  <c r="I406" i="1"/>
  <c r="J406" i="1" s="1"/>
  <c r="I404" i="1"/>
  <c r="J404" i="1" s="1"/>
  <c r="I396" i="1"/>
  <c r="J396" i="1" s="1"/>
  <c r="I384" i="1"/>
  <c r="J384" i="1" s="1"/>
  <c r="I372" i="1"/>
  <c r="J372" i="1" s="1"/>
  <c r="I360" i="1"/>
  <c r="J360" i="1" s="1"/>
  <c r="I356" i="1"/>
  <c r="J356" i="1" s="1"/>
  <c r="I352" i="1"/>
  <c r="J352" i="1" s="1"/>
  <c r="I344" i="1"/>
  <c r="J344" i="1" s="1"/>
  <c r="I340" i="1"/>
  <c r="J340" i="1" s="1"/>
  <c r="I290" i="1"/>
  <c r="J290" i="1" s="1"/>
  <c r="I282" i="1"/>
  <c r="J282" i="1" s="1"/>
  <c r="I266" i="1"/>
  <c r="J266" i="1" s="1"/>
  <c r="I262" i="1"/>
  <c r="J262" i="1" s="1"/>
  <c r="I250" i="1"/>
  <c r="J250" i="1" s="1"/>
  <c r="I242" i="1"/>
  <c r="J242" i="1" s="1"/>
  <c r="I218" i="1"/>
  <c r="J218" i="1" s="1"/>
  <c r="I210" i="1"/>
  <c r="J210" i="1" s="1"/>
  <c r="I190" i="1"/>
  <c r="J190" i="1" s="1"/>
  <c r="I178" i="1"/>
  <c r="J178" i="1" s="1"/>
  <c r="I174" i="1"/>
  <c r="J174" i="1" s="1"/>
  <c r="I170" i="1"/>
  <c r="J170" i="1" s="1"/>
  <c r="I158" i="1"/>
  <c r="J158" i="1" s="1"/>
  <c r="I150" i="1"/>
  <c r="J150" i="1" s="1"/>
  <c r="I126" i="1"/>
  <c r="J126" i="1" s="1"/>
  <c r="I116" i="1"/>
  <c r="J116" i="1" s="1"/>
  <c r="I108" i="1"/>
  <c r="J108" i="1" s="1"/>
  <c r="I100" i="1"/>
  <c r="J100" i="1" s="1"/>
  <c r="I96" i="1"/>
  <c r="J96" i="1" s="1"/>
  <c r="I92" i="1"/>
  <c r="J92" i="1" s="1"/>
  <c r="I70" i="1"/>
  <c r="J70" i="1" s="1"/>
  <c r="I62" i="1"/>
  <c r="J62" i="1" s="1"/>
  <c r="I22" i="1"/>
  <c r="J22" i="1" s="1"/>
  <c r="I18" i="1"/>
  <c r="J18" i="1" s="1"/>
  <c r="I14" i="1"/>
  <c r="J14" i="1" s="1"/>
  <c r="J934" i="1"/>
  <c r="J918" i="1"/>
  <c r="J886" i="1"/>
  <c r="J854" i="1"/>
  <c r="J822" i="1"/>
  <c r="J814" i="1"/>
  <c r="J806" i="1"/>
  <c r="J790" i="1"/>
  <c r="J766" i="1"/>
  <c r="J726" i="1"/>
  <c r="J939" i="1"/>
  <c r="I937" i="1"/>
  <c r="J937" i="1" s="1"/>
  <c r="I935" i="1"/>
  <c r="J935" i="1" s="1"/>
  <c r="I933" i="1"/>
  <c r="J933" i="1" s="1"/>
  <c r="I923" i="1"/>
  <c r="J923" i="1" s="1"/>
  <c r="J921" i="1"/>
  <c r="J919" i="1"/>
  <c r="I911" i="1"/>
  <c r="J911" i="1" s="1"/>
  <c r="J909" i="1"/>
  <c r="J907" i="1"/>
  <c r="I905" i="1"/>
  <c r="J905" i="1" s="1"/>
  <c r="I899" i="1"/>
  <c r="J899" i="1" s="1"/>
  <c r="J885" i="1"/>
  <c r="I883" i="1"/>
  <c r="J883" i="1" s="1"/>
  <c r="I879" i="1"/>
  <c r="J879" i="1" s="1"/>
  <c r="J877" i="1"/>
  <c r="J875" i="1"/>
  <c r="I873" i="1"/>
  <c r="J873" i="1" s="1"/>
  <c r="I871" i="1"/>
  <c r="J871" i="1" s="1"/>
  <c r="J867" i="1"/>
  <c r="J865" i="1"/>
  <c r="I863" i="1"/>
  <c r="J863" i="1" s="1"/>
  <c r="I857" i="1"/>
  <c r="J857" i="1" s="1"/>
  <c r="I855" i="1"/>
  <c r="J855" i="1" s="1"/>
  <c r="I853" i="1"/>
  <c r="J853" i="1" s="1"/>
  <c r="I851" i="1"/>
  <c r="J851" i="1" s="1"/>
  <c r="J849" i="1"/>
  <c r="J847" i="1"/>
  <c r="J845" i="1"/>
  <c r="I843" i="1"/>
  <c r="J843" i="1" s="1"/>
  <c r="I841" i="1"/>
  <c r="J841" i="1" s="1"/>
  <c r="I829" i="1"/>
  <c r="J829" i="1" s="1"/>
  <c r="J827" i="1"/>
  <c r="J825" i="1"/>
  <c r="J823" i="1"/>
  <c r="J819" i="1"/>
  <c r="J817" i="1"/>
  <c r="I815" i="1"/>
  <c r="J815" i="1" s="1"/>
  <c r="J813" i="1"/>
  <c r="I811" i="1"/>
  <c r="J811" i="1" s="1"/>
  <c r="J809" i="1"/>
  <c r="J807" i="1"/>
  <c r="I801" i="1"/>
  <c r="J801" i="1" s="1"/>
  <c r="J799" i="1"/>
  <c r="I797" i="1"/>
  <c r="J797" i="1" s="1"/>
  <c r="J793" i="1"/>
  <c r="J789" i="1"/>
  <c r="I787" i="1"/>
  <c r="J787" i="1" s="1"/>
  <c r="J785" i="1"/>
  <c r="I783" i="1"/>
  <c r="J783" i="1" s="1"/>
  <c r="J777" i="1"/>
  <c r="I775" i="1"/>
  <c r="J775" i="1" s="1"/>
  <c r="I771" i="1"/>
  <c r="J771" i="1" s="1"/>
  <c r="I769" i="1"/>
  <c r="J769" i="1" s="1"/>
  <c r="I767" i="1"/>
  <c r="J767" i="1" s="1"/>
  <c r="I765" i="1"/>
  <c r="J765" i="1" s="1"/>
  <c r="J763" i="1"/>
  <c r="I759" i="1"/>
  <c r="J759" i="1" s="1"/>
  <c r="I757" i="1"/>
  <c r="J757" i="1" s="1"/>
  <c r="J753" i="1"/>
  <c r="I751" i="1"/>
  <c r="J751" i="1" s="1"/>
  <c r="I749" i="1"/>
  <c r="J749" i="1" s="1"/>
  <c r="I747" i="1"/>
  <c r="J747" i="1" s="1"/>
  <c r="I743" i="1"/>
  <c r="J743" i="1" s="1"/>
  <c r="I739" i="1"/>
  <c r="J739" i="1" s="1"/>
  <c r="J737" i="1"/>
  <c r="I733" i="1"/>
  <c r="J733" i="1" s="1"/>
  <c r="J731" i="1"/>
  <c r="J725" i="1"/>
  <c r="I723" i="1"/>
  <c r="J723" i="1" s="1"/>
  <c r="I721" i="1"/>
  <c r="J721" i="1" s="1"/>
  <c r="I719" i="1"/>
  <c r="J719" i="1" s="1"/>
  <c r="I717" i="1"/>
  <c r="J717" i="1" s="1"/>
  <c r="I715" i="1"/>
  <c r="J715" i="1" s="1"/>
  <c r="J711" i="1"/>
  <c r="J709" i="1"/>
  <c r="I707" i="1"/>
  <c r="J707" i="1" s="1"/>
  <c r="J695" i="1"/>
  <c r="J693" i="1"/>
  <c r="J691" i="1"/>
  <c r="J689" i="1"/>
  <c r="J687" i="1"/>
  <c r="J685" i="1"/>
  <c r="I679" i="1"/>
  <c r="J679" i="1" s="1"/>
  <c r="I677" i="1"/>
  <c r="J677" i="1" s="1"/>
  <c r="I675" i="1"/>
  <c r="J675" i="1" s="1"/>
  <c r="I673" i="1"/>
  <c r="J673" i="1" s="1"/>
  <c r="J671" i="1"/>
  <c r="J669" i="1"/>
  <c r="J667" i="1"/>
  <c r="J665" i="1"/>
  <c r="J661" i="1"/>
  <c r="J659" i="1"/>
  <c r="J657" i="1"/>
  <c r="J651" i="1"/>
  <c r="I649" i="1"/>
  <c r="J649" i="1" s="1"/>
  <c r="I647" i="1"/>
  <c r="J647" i="1" s="1"/>
  <c r="J645" i="1"/>
  <c r="I633" i="1"/>
  <c r="J633" i="1" s="1"/>
  <c r="J631" i="1"/>
  <c r="I629" i="1"/>
  <c r="J629" i="1" s="1"/>
  <c r="J627" i="1"/>
  <c r="J625" i="1"/>
  <c r="J623" i="1"/>
  <c r="I621" i="1"/>
  <c r="J621" i="1" s="1"/>
  <c r="I619" i="1"/>
  <c r="J619" i="1" s="1"/>
  <c r="J617" i="1"/>
  <c r="J615" i="1"/>
  <c r="J613" i="1"/>
  <c r="I609" i="1"/>
  <c r="J609" i="1" s="1"/>
  <c r="I607" i="1"/>
  <c r="J607" i="1" s="1"/>
  <c r="I605" i="1"/>
  <c r="J605" i="1" s="1"/>
  <c r="I603" i="1"/>
  <c r="J603" i="1" s="1"/>
  <c r="I601" i="1"/>
  <c r="J601" i="1" s="1"/>
  <c r="I599" i="1"/>
  <c r="J599" i="1" s="1"/>
  <c r="J593" i="1"/>
  <c r="J591" i="1"/>
  <c r="I587" i="1"/>
  <c r="J587" i="1" s="1"/>
  <c r="J585" i="1"/>
  <c r="I583" i="1"/>
  <c r="J583" i="1" s="1"/>
  <c r="J581" i="1"/>
  <c r="I579" i="1"/>
  <c r="J579" i="1" s="1"/>
  <c r="J575" i="1"/>
  <c r="J573" i="1"/>
  <c r="J571" i="1"/>
  <c r="J569" i="1"/>
  <c r="J567" i="1"/>
  <c r="I557" i="1"/>
  <c r="J557" i="1" s="1"/>
  <c r="I555" i="1"/>
  <c r="J555" i="1" s="1"/>
  <c r="I553" i="1"/>
  <c r="J553" i="1" s="1"/>
  <c r="I545" i="1"/>
  <c r="J545" i="1" s="1"/>
  <c r="I543" i="1"/>
  <c r="J543" i="1" s="1"/>
  <c r="J541" i="1"/>
  <c r="J539" i="1"/>
  <c r="I537" i="1"/>
  <c r="J537" i="1" s="1"/>
  <c r="I531" i="1"/>
  <c r="J531" i="1" s="1"/>
  <c r="J529" i="1"/>
  <c r="J527" i="1"/>
  <c r="I523" i="1"/>
  <c r="J523" i="1" s="1"/>
  <c r="J521" i="1"/>
  <c r="J519" i="1"/>
  <c r="J517" i="1"/>
  <c r="I515" i="1"/>
  <c r="J515" i="1" s="1"/>
  <c r="I513" i="1"/>
  <c r="J513" i="1" s="1"/>
  <c r="I511" i="1"/>
  <c r="J511" i="1" s="1"/>
  <c r="J509" i="1"/>
  <c r="J507" i="1"/>
  <c r="I499" i="1"/>
  <c r="J499" i="1" s="1"/>
  <c r="J497" i="1"/>
  <c r="I495" i="1"/>
  <c r="J495" i="1" s="1"/>
  <c r="I493" i="1"/>
  <c r="J493" i="1" s="1"/>
  <c r="I489" i="1"/>
  <c r="J489" i="1" s="1"/>
  <c r="J487" i="1"/>
  <c r="I485" i="1"/>
  <c r="J485" i="1" s="1"/>
  <c r="I477" i="1"/>
  <c r="J477" i="1" s="1"/>
  <c r="J465" i="1"/>
  <c r="I461" i="1"/>
  <c r="J461" i="1" s="1"/>
  <c r="J459" i="1"/>
  <c r="J457" i="1"/>
  <c r="J455" i="1"/>
  <c r="J453" i="1"/>
  <c r="I447" i="1"/>
  <c r="J447" i="1" s="1"/>
  <c r="I445" i="1"/>
  <c r="J445" i="1" s="1"/>
  <c r="I435" i="1"/>
  <c r="J435" i="1" s="1"/>
  <c r="I433" i="1"/>
  <c r="J433" i="1" s="1"/>
  <c r="I431" i="1"/>
  <c r="J431" i="1" s="1"/>
  <c r="J429" i="1"/>
  <c r="I425" i="1"/>
  <c r="J425" i="1" s="1"/>
  <c r="I423" i="1"/>
  <c r="J423" i="1" s="1"/>
  <c r="I421" i="1"/>
  <c r="J421" i="1" s="1"/>
  <c r="I419" i="1"/>
  <c r="J419" i="1" s="1"/>
  <c r="I417" i="1"/>
  <c r="J417" i="1" s="1"/>
  <c r="J415" i="1"/>
  <c r="J413" i="1"/>
  <c r="J411" i="1"/>
  <c r="J409" i="1"/>
  <c r="J407" i="1"/>
  <c r="I403" i="1"/>
  <c r="J403" i="1" s="1"/>
  <c r="J399" i="1"/>
  <c r="J397" i="1"/>
  <c r="I387" i="1"/>
  <c r="J387" i="1" s="1"/>
  <c r="J385" i="1"/>
  <c r="J377" i="1"/>
  <c r="J371" i="1"/>
  <c r="I369" i="1"/>
  <c r="J369" i="1" s="1"/>
  <c r="I367" i="1"/>
  <c r="J367" i="1" s="1"/>
  <c r="J365" i="1"/>
  <c r="I363" i="1"/>
  <c r="J363" i="1" s="1"/>
  <c r="J359" i="1"/>
  <c r="I357" i="1"/>
  <c r="J357" i="1" s="1"/>
  <c r="I355" i="1"/>
  <c r="J355" i="1" s="1"/>
  <c r="I353" i="1"/>
  <c r="J353" i="1" s="1"/>
  <c r="I351" i="1"/>
  <c r="J351" i="1" s="1"/>
  <c r="J349" i="1"/>
  <c r="J347" i="1"/>
  <c r="I343" i="1"/>
  <c r="J343" i="1" s="1"/>
  <c r="I341" i="1"/>
  <c r="J341" i="1" s="1"/>
  <c r="J339" i="1"/>
  <c r="I337" i="1"/>
  <c r="J337" i="1" s="1"/>
  <c r="J321" i="1"/>
  <c r="I319" i="1"/>
  <c r="J319" i="1" s="1"/>
  <c r="I309" i="1"/>
  <c r="J309" i="1" s="1"/>
  <c r="J299" i="1"/>
  <c r="I297" i="1"/>
  <c r="J297" i="1" s="1"/>
  <c r="I291" i="1"/>
  <c r="J291" i="1" s="1"/>
  <c r="I287" i="1"/>
  <c r="J287" i="1" s="1"/>
  <c r="I283" i="1"/>
  <c r="J283" i="1" s="1"/>
  <c r="I281" i="1"/>
  <c r="J281" i="1" s="1"/>
  <c r="I277" i="1"/>
  <c r="J277" i="1" s="1"/>
  <c r="J275" i="1"/>
  <c r="J273" i="1"/>
  <c r="I271" i="1"/>
  <c r="J271" i="1" s="1"/>
  <c r="I267" i="1"/>
  <c r="J267" i="1" s="1"/>
  <c r="I265" i="1"/>
  <c r="J265" i="1" s="1"/>
  <c r="I263" i="1"/>
  <c r="J263" i="1" s="1"/>
  <c r="I261" i="1"/>
  <c r="J261" i="1" s="1"/>
  <c r="J259" i="1"/>
  <c r="J257" i="1"/>
  <c r="J255" i="1"/>
  <c r="J253" i="1"/>
  <c r="J251" i="1"/>
  <c r="I249" i="1"/>
  <c r="J249" i="1" s="1"/>
  <c r="J247" i="1"/>
  <c r="I245" i="1"/>
  <c r="J245" i="1" s="1"/>
  <c r="J243" i="1"/>
  <c r="I235" i="1"/>
  <c r="J235" i="1" s="1"/>
  <c r="J217" i="1"/>
  <c r="J215" i="1"/>
  <c r="J213" i="1"/>
  <c r="J211" i="1"/>
  <c r="I207" i="1"/>
  <c r="J207" i="1" s="1"/>
  <c r="J205" i="1"/>
  <c r="I203" i="1"/>
  <c r="J203" i="1" s="1"/>
  <c r="J201" i="1"/>
  <c r="J199" i="1"/>
  <c r="I197" i="1"/>
  <c r="J197" i="1" s="1"/>
  <c r="I195" i="1"/>
  <c r="J195" i="1" s="1"/>
  <c r="J193" i="1"/>
  <c r="I189" i="1"/>
  <c r="J189" i="1" s="1"/>
  <c r="I183" i="1"/>
  <c r="J183" i="1" s="1"/>
  <c r="I181" i="1"/>
  <c r="J181" i="1" s="1"/>
  <c r="I179" i="1"/>
  <c r="J179" i="1" s="1"/>
  <c r="I177" i="1"/>
  <c r="J177" i="1" s="1"/>
  <c r="I175" i="1"/>
  <c r="J175" i="1" s="1"/>
  <c r="I173" i="1"/>
  <c r="J173" i="1" s="1"/>
  <c r="I169" i="1"/>
  <c r="J169" i="1" s="1"/>
  <c r="I165" i="1"/>
  <c r="J165" i="1" s="1"/>
  <c r="J161" i="1"/>
  <c r="J159" i="1"/>
  <c r="J149" i="1"/>
  <c r="I145" i="1"/>
  <c r="J145" i="1" s="1"/>
  <c r="J143" i="1"/>
  <c r="J141" i="1"/>
  <c r="J137" i="1"/>
  <c r="J135" i="1"/>
  <c r="J133" i="1"/>
  <c r="J129" i="1"/>
  <c r="J127" i="1"/>
  <c r="I119" i="1"/>
  <c r="J119" i="1" s="1"/>
  <c r="J117" i="1"/>
  <c r="I103" i="1"/>
  <c r="J103" i="1" s="1"/>
  <c r="I101" i="1"/>
  <c r="J101" i="1" s="1"/>
  <c r="I97" i="1"/>
  <c r="J97" i="1" s="1"/>
  <c r="I95" i="1"/>
  <c r="J95" i="1" s="1"/>
  <c r="J93" i="1"/>
  <c r="I87" i="1"/>
  <c r="J87" i="1" s="1"/>
  <c r="J85" i="1"/>
  <c r="J81" i="1"/>
  <c r="J79" i="1"/>
  <c r="J77" i="1"/>
  <c r="J69" i="1"/>
  <c r="I63" i="1"/>
  <c r="J63" i="1" s="1"/>
  <c r="I55" i="1"/>
  <c r="J55" i="1" s="1"/>
  <c r="J53" i="1"/>
  <c r="I49" i="1"/>
  <c r="J49" i="1" s="1"/>
  <c r="I41" i="1"/>
  <c r="J41" i="1" s="1"/>
  <c r="J39" i="1"/>
  <c r="I37" i="1"/>
  <c r="J37" i="1" s="1"/>
  <c r="I25" i="1"/>
  <c r="J25" i="1" s="1"/>
  <c r="I23" i="1"/>
  <c r="J23" i="1" s="1"/>
  <c r="I21" i="1"/>
  <c r="J21" i="1" s="1"/>
  <c r="I17" i="1"/>
  <c r="J17" i="1" s="1"/>
  <c r="J13" i="1"/>
  <c r="J9" i="1"/>
  <c r="J2" i="1"/>
  <c r="J139" i="1"/>
  <c r="J107" i="1"/>
  <c r="J75" i="1"/>
  <c r="D15" i="2" l="1"/>
  <c r="D11" i="2"/>
  <c r="D17" i="2"/>
  <c r="D18" i="2" s="1"/>
  <c r="C20" i="8"/>
  <c r="C21" i="8" s="1"/>
  <c r="C22" i="8" s="1"/>
  <c r="D20" i="2" l="1"/>
  <c r="D21" i="2" s="1"/>
  <c r="D22" i="2" s="1"/>
</calcChain>
</file>

<file path=xl/sharedStrings.xml><?xml version="1.0" encoding="utf-8"?>
<sst xmlns="http://schemas.openxmlformats.org/spreadsheetml/2006/main" count="4174" uniqueCount="94">
  <si>
    <t>Salesperson</t>
  </si>
  <si>
    <t>Region</t>
  </si>
  <si>
    <t>Product</t>
  </si>
  <si>
    <t>Month</t>
  </si>
  <si>
    <t>Unit</t>
  </si>
  <si>
    <t>Order ID</t>
  </si>
  <si>
    <t>Beth</t>
  </si>
  <si>
    <t>East</t>
  </si>
  <si>
    <t>C</t>
  </si>
  <si>
    <t>Apr</t>
  </si>
  <si>
    <t>Nathan</t>
  </si>
  <si>
    <t>Midwest</t>
  </si>
  <si>
    <t>A</t>
  </si>
  <si>
    <t>May</t>
  </si>
  <si>
    <t>Jim</t>
  </si>
  <si>
    <t>B</t>
  </si>
  <si>
    <t>Jul</t>
  </si>
  <si>
    <t>Alex</t>
  </si>
  <si>
    <t>South</t>
  </si>
  <si>
    <t>Lauren</t>
  </si>
  <si>
    <t>Jan</t>
  </si>
  <si>
    <t>Sharon</t>
  </si>
  <si>
    <t>Dec</t>
  </si>
  <si>
    <t>Amy</t>
  </si>
  <si>
    <t>Jennifer</t>
  </si>
  <si>
    <t>West</t>
  </si>
  <si>
    <t>Aug</t>
  </si>
  <si>
    <t>D</t>
  </si>
  <si>
    <t>Feb</t>
  </si>
  <si>
    <t>Chris</t>
  </si>
  <si>
    <t>David</t>
  </si>
  <si>
    <t>Felicia</t>
  </si>
  <si>
    <t>Oct</t>
  </si>
  <si>
    <t>Nov</t>
  </si>
  <si>
    <t>Velma</t>
  </si>
  <si>
    <t>Jun</t>
  </si>
  <si>
    <t>Sep</t>
  </si>
  <si>
    <t>Mar</t>
  </si>
  <si>
    <t>Revenue</t>
  </si>
  <si>
    <t>Unit Sold</t>
  </si>
  <si>
    <t xml:space="preserve">Unit Price </t>
  </si>
  <si>
    <t xml:space="preserve">Unit Cost </t>
  </si>
  <si>
    <t>Product A</t>
  </si>
  <si>
    <t>Product B</t>
  </si>
  <si>
    <t>Product C</t>
  </si>
  <si>
    <t xml:space="preserve"> </t>
  </si>
  <si>
    <t>Total Revenue</t>
  </si>
  <si>
    <t>Total COGS</t>
  </si>
  <si>
    <t>Gross Profit</t>
  </si>
  <si>
    <t>Operating Expenses</t>
  </si>
  <si>
    <t>Salaries</t>
  </si>
  <si>
    <t>Advertising</t>
  </si>
  <si>
    <t>Miscellaneous</t>
  </si>
  <si>
    <t>Total Operating Expenses</t>
  </si>
  <si>
    <t>Earnings Before Taxes</t>
  </si>
  <si>
    <t>Taxes</t>
  </si>
  <si>
    <t>Net Profit</t>
  </si>
  <si>
    <t>Product D</t>
  </si>
  <si>
    <t>COGS</t>
  </si>
  <si>
    <t>2016 Income Statement</t>
  </si>
  <si>
    <t>Price Increasing Rate:</t>
  </si>
  <si>
    <t>Total Unit Sold</t>
  </si>
  <si>
    <t>Price</t>
  </si>
  <si>
    <t>Total</t>
  </si>
  <si>
    <t>Discount</t>
  </si>
  <si>
    <t>Totalw/Dis</t>
  </si>
  <si>
    <t>Row Labels</t>
  </si>
  <si>
    <t>(blank)</t>
  </si>
  <si>
    <t>Grand Total</t>
  </si>
  <si>
    <t>Sum of Total</t>
  </si>
  <si>
    <t>The pivot table above shows the total sales made by each salesperson. The table shows that Chris made the highest sales of 132638.</t>
  </si>
  <si>
    <t>Total sales made by each salesperson</t>
  </si>
  <si>
    <t>The first table is a pie chart and it shows that of the four products, C was the highly sold. The second chart is bar chart showing total sales per month. The chart shows that most sales were made in April.</t>
  </si>
  <si>
    <t>2017 Sales Estimate</t>
  </si>
  <si>
    <t>$D$5</t>
  </si>
  <si>
    <t>$D$6</t>
  </si>
  <si>
    <t>$D$22</t>
  </si>
  <si>
    <t>$D$20</t>
  </si>
  <si>
    <t>Product B price chage</t>
  </si>
  <si>
    <t>Created by Admin on 10/19/2018
and price pf product B by 5 its sales will fall by 800 units and sales of C will increase by 700
Modified by Admin on 10/19/2018</t>
  </si>
  <si>
    <t>Product C price change</t>
  </si>
  <si>
    <t>Created by Admin on 10/19/2018
raise price of c by 4 will make its sales reduce by 550 and those of B increase by 400
Modified by Admin on 10/19/2018</t>
  </si>
  <si>
    <t>Product B and C price changes</t>
  </si>
  <si>
    <t>Created by Admin on 10/19/2018
- The Third Scenario is to raise the price of both Product B and Product C by $6.00. This would cause sales for Products B and C to both decrease by 350 units each. 
Modified by Admin on 10/19/2018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</si>
  <si>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</si>
  <si>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</si>
  <si>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</si>
  <si>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</si>
  <si>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</si>
  <si>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</si>
  <si>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</si>
  <si>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the scenariao c has the optimal net profit</t>
  </si>
  <si>
    <t>2017 income statement projections</t>
  </si>
  <si>
    <t>Unit to 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</si>
</sst>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>
    <font>
      <sz val="11"/>
      <name val="Arial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1"/>
    </font>
    <font>
      <sz val="9"/>
      <name val="宋体"/>
      <family val="3"/>
      <charset val="134"/>
    </font>
    <font>
      <b/>
      <i/>
      <sz val="11"/>
      <name val="Arial"/>
      <family val="2"/>
    </font>
    <font>
      <b/>
      <sz val="12"/>
      <color indexed="9"/>
      <name val="Arial"/>
      <family val="1"/>
    </font>
    <font>
      <b/>
      <sz val="11"/>
      <color indexed="8"/>
      <name val="Arial"/>
      <family val="1"/>
    </font>
    <font>
      <b/>
      <sz val="11"/>
      <color indexed="18"/>
      <name val="Arial"/>
      <family val="1"/>
    </font>
    <font>
      <sz val="10"/>
      <color indexed="9"/>
      <name val="Arial"/>
      <family val="1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Border="1"/>
    <xf numFmtId="0" fontId="2" fillId="2" borderId="1" xfId="0" applyNumberFormat="1" applyFont="1" applyFill="1" applyBorder="1"/>
    <xf numFmtId="0" fontId="0" fillId="2" borderId="1" xfId="0" applyNumberFormat="1" applyFill="1" applyBorder="1"/>
    <xf numFmtId="0" fontId="0" fillId="2" borderId="1" xfId="0" applyFill="1" applyBorder="1"/>
    <xf numFmtId="0" fontId="1" fillId="2" borderId="0" xfId="0" applyFont="1" applyFill="1" applyBorder="1"/>
    <xf numFmtId="164" fontId="1" fillId="2" borderId="2" xfId="0" applyNumberFormat="1" applyFont="1" applyFill="1" applyBorder="1"/>
    <xf numFmtId="164" fontId="0" fillId="0" borderId="0" xfId="0" applyNumberFormat="1"/>
    <xf numFmtId="0" fontId="3" fillId="2" borderId="0" xfId="0" applyNumberFormat="1" applyFont="1" applyFill="1" applyBorder="1"/>
    <xf numFmtId="164" fontId="0" fillId="3" borderId="3" xfId="0" applyNumberFormat="1" applyFill="1" applyBorder="1"/>
    <xf numFmtId="164" fontId="0" fillId="3" borderId="4" xfId="0" applyNumberFormat="1" applyFill="1" applyBorder="1"/>
    <xf numFmtId="164" fontId="0" fillId="3" borderId="5" xfId="0" applyNumberFormat="1" applyFill="1" applyBorder="1"/>
    <xf numFmtId="164" fontId="0" fillId="2" borderId="2" xfId="0" applyNumberFormat="1" applyFill="1" applyBorder="1"/>
    <xf numFmtId="164" fontId="2" fillId="3" borderId="3" xfId="0" applyNumberFormat="1" applyFont="1" applyFill="1" applyBorder="1"/>
    <xf numFmtId="164" fontId="2" fillId="3" borderId="4" xfId="0" applyNumberFormat="1" applyFont="1" applyFill="1" applyBorder="1"/>
    <xf numFmtId="164" fontId="1" fillId="3" borderId="5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" fontId="0" fillId="2" borderId="9" xfId="0" applyNumberForma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2" borderId="9" xfId="0" applyNumberFormat="1" applyFont="1" applyFill="1" applyBorder="1"/>
    <xf numFmtId="164" fontId="0" fillId="2" borderId="0" xfId="0" applyNumberFormat="1" applyFill="1"/>
    <xf numFmtId="0" fontId="0" fillId="2" borderId="0" xfId="0" applyFill="1" applyAlignment="1">
      <alignment horizontal="right"/>
    </xf>
    <xf numFmtId="0" fontId="0" fillId="2" borderId="0" xfId="0" applyFill="1"/>
    <xf numFmtId="16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164" fontId="4" fillId="3" borderId="9" xfId="0" applyNumberFormat="1" applyFont="1" applyFill="1" applyBorder="1"/>
    <xf numFmtId="0" fontId="0" fillId="0" borderId="0" xfId="0" applyBorder="1"/>
    <xf numFmtId="0" fontId="0" fillId="4" borderId="0" xfId="0" applyFill="1"/>
    <xf numFmtId="0" fontId="6" fillId="0" borderId="0" xfId="0" applyFont="1"/>
    <xf numFmtId="9" fontId="0" fillId="0" borderId="0" xfId="0" applyNumberFormat="1"/>
    <xf numFmtId="0" fontId="6" fillId="0" borderId="9" xfId="0" applyFont="1" applyBorder="1"/>
    <xf numFmtId="0" fontId="0" fillId="0" borderId="9" xfId="0" applyBorder="1"/>
    <xf numFmtId="0" fontId="6" fillId="0" borderId="10" xfId="0" applyFont="1" applyBorder="1"/>
    <xf numFmtId="0" fontId="6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0" borderId="0" xfId="0" applyFont="1"/>
    <xf numFmtId="9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6" fillId="4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/>
    <xf numFmtId="1" fontId="0" fillId="0" borderId="0" xfId="0" applyNumberFormat="1" applyFill="1" applyBorder="1" applyAlignment="1"/>
    <xf numFmtId="164" fontId="0" fillId="0" borderId="0" xfId="0" applyNumberFormat="1" applyFill="1" applyBorder="1" applyAlignment="1"/>
    <xf numFmtId="164" fontId="0" fillId="0" borderId="17" xfId="0" applyNumberFormat="1" applyFill="1" applyBorder="1" applyAlignment="1"/>
    <xf numFmtId="0" fontId="10" fillId="5" borderId="7" xfId="0" applyFont="1" applyFill="1" applyBorder="1" applyAlignment="1">
      <alignment horizontal="left"/>
    </xf>
    <xf numFmtId="0" fontId="10" fillId="5" borderId="16" xfId="0" applyFont="1" applyFill="1" applyBorder="1" applyAlignment="1">
      <alignment horizontal="left"/>
    </xf>
    <xf numFmtId="0" fontId="0" fillId="0" borderId="18" xfId="0" applyFill="1" applyBorder="1" applyAlignment="1"/>
    <xf numFmtId="0" fontId="11" fillId="6" borderId="0" xfId="0" applyFont="1" applyFill="1" applyBorder="1" applyAlignment="1">
      <alignment horizontal="left"/>
    </xf>
    <xf numFmtId="0" fontId="12" fillId="6" borderId="18" xfId="0" applyFont="1" applyFill="1" applyBorder="1" applyAlignment="1">
      <alignment horizontal="left"/>
    </xf>
    <xf numFmtId="0" fontId="11" fillId="6" borderId="17" xfId="0" applyFont="1" applyFill="1" applyBorder="1" applyAlignment="1">
      <alignment horizontal="left"/>
    </xf>
    <xf numFmtId="0" fontId="13" fillId="5" borderId="16" xfId="0" applyFont="1" applyFill="1" applyBorder="1" applyAlignment="1">
      <alignment horizontal="right"/>
    </xf>
    <xf numFmtId="0" fontId="13" fillId="5" borderId="7" xfId="0" applyFont="1" applyFill="1" applyBorder="1" applyAlignment="1">
      <alignment horizontal="right"/>
    </xf>
    <xf numFmtId="1" fontId="0" fillId="7" borderId="0" xfId="0" applyNumberFormat="1" applyFill="1" applyBorder="1" applyAlignment="1"/>
    <xf numFmtId="0" fontId="14" fillId="0" borderId="0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5">
    <dxf>
      <font>
        <color rgb="FF006100"/>
      </font>
      <fill>
        <patternFill>
          <bgColor rgb="FFC6EF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ProportionTotal Unit Sold per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'Business Charts'!$E$1</c:f>
              <c:strCache>
                <c:ptCount val="1"/>
                <c:pt idx="0">
                  <c:v>Total Unit Sold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'Business Charts'!$D$2:$D$5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'Business Charts'!$E$2:$E$5</c:f>
              <c:numCache>
                <c:formatCode>General</c:formatCode>
                <c:ptCount val="4"/>
                <c:pt idx="0">
                  <c:v>6543</c:v>
                </c:pt>
                <c:pt idx="1">
                  <c:v>6205</c:v>
                </c:pt>
                <c:pt idx="2">
                  <c:v>6838</c:v>
                </c:pt>
                <c:pt idx="3">
                  <c:v>6060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3-4A90-92E4-32B3E6DFF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Unit Sold per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46981627296588"/>
          <c:y val="0.19486111111111112"/>
          <c:w val="0.87753018372703417"/>
          <c:h val="0.7208876494604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'Business Charts'!$H$1</c:f>
              <c:strCache>
                <c:ptCount val="1"/>
                <c:pt idx="0">
                  <c:v>Total Unit Sold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'Business Charts'!$G$2:$G$13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'Business Charts'!$H$2:$H$13</c:f>
              <c:numCache>
                <c:formatCode>General</c:formatCode>
                <c:ptCount val="12"/>
                <c:pt idx="0">
                  <c:v>1994</c:v>
                </c:pt>
                <c:pt idx="1">
                  <c:v>1727</c:v>
                </c:pt>
                <c:pt idx="2">
                  <c:v>2189</c:v>
                </c:pt>
                <c:pt idx="3">
                  <c:v>2692</c:v>
                </c:pt>
                <c:pt idx="4">
                  <c:v>2345</c:v>
                </c:pt>
                <c:pt idx="5">
                  <c:v>1580</c:v>
                </c:pt>
                <c:pt idx="6">
                  <c:v>2271</c:v>
                </c:pt>
                <c:pt idx="7">
                  <c:v>2259</c:v>
                </c:pt>
                <c:pt idx="8">
                  <c:v>1889</c:v>
                </c:pt>
                <c:pt idx="9">
                  <c:v>2243</c:v>
                </c:pt>
                <c:pt idx="10">
                  <c:v>2210</c:v>
                </c:pt>
                <c:pt idx="11">
                  <c:v>2247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9-4E04-8FA0-F3E0D8BA6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285144"/>
        <c:axId val="487285800"/>
      </c:barChart>
      <c:catAx>
        <c:axId val="487285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285800"/>
        <c:crosses val="autoZero"/>
        <c:auto val="1"/>
        <c:lblAlgn val="ctr"/>
        <c:lblOffset val="100"/>
        <c:noMultiLvlLbl val="0"/>
      </c:catAx>
      <c:valAx>
        <c:axId val="487285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 Units Sold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285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176212</xdr:rowOff>
    </xdr:from>
    <xdr:to>
      <xdr:col>5</xdr:col>
      <xdr:colOff>342900</xdr:colOff>
      <xdr:row>29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D84F70-50F5-43C4-9CCC-02A3BECB38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395287</xdr:colOff>
      <xdr:row>13</xdr:row>
      <xdr:rowOff>147637</xdr:rowOff>
    </xdr:from>
    <xdr:to>
      <xdr:col>11</xdr:col>
      <xdr:colOff>376237</xdr:colOff>
      <xdr:row>28</xdr:row>
      <xdr:rowOff>176212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627A2F-8E8D-4FD6-B35D-EDC698874B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3392.314012731484" createdVersion="6" refreshedVersion="6" minRefreshableVersion="3" recordCount="1001" xr:uid="{9BD4FF41-7A5D-4C71-B5CA-94F6C930F943}">
  <cacheSource type="worksheet">
    <worksheetSource ref="A1:J1048576" sheet="2016 Orders"/>
  </cacheSource>
  <cacheFields count="10">
    <cacheField name="Order ID" numFmtId="0">
      <sharedItems containsString="0" containsBlank="1" containsNumber="1" containsInteger="1" minValue="1" maxValue="1000"/>
    </cacheField>
    <cacheField name="Salesperson" numFmtId="0">
      <sharedItems containsBlank="1" count="13">
        <s v="Alex"/>
        <s v="Amy"/>
        <s v="Beth"/>
        <s v="Chris"/>
        <s v="David"/>
        <s v="Felicia"/>
        <s v="Jennifer"/>
        <s v="Jim"/>
        <s v="Lauren"/>
        <s v="Nathan"/>
        <s v="Sharon"/>
        <s v="Velma"/>
        <m/>
      </sharedItems>
    </cacheField>
    <cacheField name="Product" numFmtId="0">
      <sharedItems containsBlank="1"/>
    </cacheField>
    <cacheField name="Price" numFmtId="0">
      <sharedItems containsString="0" containsBlank="1" containsNumber="1" containsInteger="1" minValue="35" maxValue="62"/>
    </cacheField>
    <cacheField name="Month" numFmtId="0">
      <sharedItems containsBlank="1"/>
    </cacheField>
    <cacheField name="Region" numFmtId="0">
      <sharedItems containsBlank="1" count="5">
        <s v="Midwest"/>
        <s v="West"/>
        <s v="South"/>
        <s v="East"/>
        <m/>
      </sharedItems>
    </cacheField>
    <cacheField name="Unit" numFmtId="0">
      <sharedItems containsString="0" containsBlank="1" containsNumber="1" containsInteger="1" minValue="1" maxValue="50"/>
    </cacheField>
    <cacheField name="Total" numFmtId="0">
      <sharedItems containsString="0" containsBlank="1" containsNumber="1" containsInteger="1" minValue="35" maxValue="3100"/>
    </cacheField>
    <cacheField name="Discount" numFmtId="0">
      <sharedItems containsString="0" containsBlank="1" containsNumber="1" minValue="0" maxValue="2734.2000000000003"/>
    </cacheField>
    <cacheField name="Totalw/Dis" numFmtId="0">
      <sharedItems containsString="0" containsBlank="1" containsNumber="1" minValue="4.6000000000000014" maxValue="3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1">
  <r>
    <n v="136"/>
    <x v="0"/>
    <s v="A"/>
    <n v="62"/>
    <s v="Apr"/>
    <x v="0"/>
    <n v="47"/>
    <n v="2914"/>
    <n v="0"/>
    <n v="2914"/>
  </r>
  <r>
    <n v="421"/>
    <x v="0"/>
    <s v="A"/>
    <n v="62"/>
    <s v="Apr"/>
    <x v="0"/>
    <n v="38"/>
    <n v="2356"/>
    <n v="0"/>
    <n v="2356"/>
  </r>
  <r>
    <n v="676"/>
    <x v="0"/>
    <s v="A"/>
    <n v="62"/>
    <s v="Apr"/>
    <x v="1"/>
    <n v="28"/>
    <n v="1736"/>
    <n v="1562.4"/>
    <n v="173.59999999999991"/>
  </r>
  <r>
    <n v="693"/>
    <x v="0"/>
    <s v="C"/>
    <n v="46"/>
    <s v="Apr"/>
    <x v="2"/>
    <n v="48"/>
    <n v="2208"/>
    <n v="0"/>
    <n v="2208"/>
  </r>
  <r>
    <n v="740"/>
    <x v="0"/>
    <s v="C"/>
    <n v="46"/>
    <s v="Apr"/>
    <x v="3"/>
    <n v="27"/>
    <n v="1242"/>
    <n v="0"/>
    <n v="1242"/>
  </r>
  <r>
    <n v="799"/>
    <x v="0"/>
    <s v="D"/>
    <n v="35"/>
    <s v="Apr"/>
    <x v="2"/>
    <n v="47"/>
    <n v="1645"/>
    <n v="0"/>
    <n v="1645"/>
  </r>
  <r>
    <n v="894"/>
    <x v="0"/>
    <s v="A"/>
    <n v="62"/>
    <s v="Apr"/>
    <x v="1"/>
    <n v="15"/>
    <n v="930"/>
    <n v="837"/>
    <n v="93"/>
  </r>
  <r>
    <n v="148"/>
    <x v="0"/>
    <s v="C"/>
    <n v="46"/>
    <s v="Aug"/>
    <x v="0"/>
    <n v="38"/>
    <n v="1748"/>
    <n v="0"/>
    <n v="1748"/>
  </r>
  <r>
    <n v="161"/>
    <x v="0"/>
    <s v="B"/>
    <n v="48"/>
    <s v="Aug"/>
    <x v="2"/>
    <n v="45"/>
    <n v="2160"/>
    <n v="0"/>
    <n v="2160"/>
  </r>
  <r>
    <n v="275"/>
    <x v="0"/>
    <s v="D"/>
    <n v="35"/>
    <s v="Aug"/>
    <x v="0"/>
    <n v="16"/>
    <n v="560"/>
    <n v="0"/>
    <n v="560"/>
  </r>
  <r>
    <n v="358"/>
    <x v="0"/>
    <s v="D"/>
    <n v="35"/>
    <s v="Aug"/>
    <x v="3"/>
    <n v="4"/>
    <n v="140"/>
    <n v="0"/>
    <n v="140"/>
  </r>
  <r>
    <n v="389"/>
    <x v="0"/>
    <s v="D"/>
    <n v="35"/>
    <s v="Aug"/>
    <x v="2"/>
    <n v="39"/>
    <n v="1365"/>
    <n v="0"/>
    <n v="1365"/>
  </r>
  <r>
    <n v="414"/>
    <x v="0"/>
    <s v="A"/>
    <n v="62"/>
    <s v="Aug"/>
    <x v="1"/>
    <n v="19"/>
    <n v="1178"/>
    <n v="1060.2"/>
    <n v="117.79999999999995"/>
  </r>
  <r>
    <n v="434"/>
    <x v="0"/>
    <s v="D"/>
    <n v="35"/>
    <s v="Aug"/>
    <x v="2"/>
    <n v="30"/>
    <n v="1050"/>
    <n v="0"/>
    <n v="1050"/>
  </r>
  <r>
    <n v="573"/>
    <x v="0"/>
    <s v="A"/>
    <n v="62"/>
    <s v="Aug"/>
    <x v="3"/>
    <n v="13"/>
    <n v="806"/>
    <n v="0"/>
    <n v="806"/>
  </r>
  <r>
    <n v="634"/>
    <x v="0"/>
    <s v="B"/>
    <n v="48"/>
    <s v="Aug"/>
    <x v="1"/>
    <n v="35"/>
    <n v="1680"/>
    <n v="1512"/>
    <n v="168"/>
  </r>
  <r>
    <n v="51"/>
    <x v="0"/>
    <s v="A"/>
    <n v="62"/>
    <s v="Dec"/>
    <x v="0"/>
    <n v="22"/>
    <n v="1364"/>
    <n v="1227.6000000000001"/>
    <n v="136.39999999999986"/>
  </r>
  <r>
    <n v="384"/>
    <x v="0"/>
    <s v="A"/>
    <n v="62"/>
    <s v="Dec"/>
    <x v="3"/>
    <n v="17"/>
    <n v="1054"/>
    <n v="948.6"/>
    <n v="105.39999999999998"/>
  </r>
  <r>
    <n v="492"/>
    <x v="0"/>
    <s v="B"/>
    <n v="48"/>
    <s v="Dec"/>
    <x v="3"/>
    <n v="29"/>
    <n v="1392"/>
    <n v="1252.8"/>
    <n v="139.20000000000005"/>
  </r>
  <r>
    <n v="517"/>
    <x v="0"/>
    <s v="A"/>
    <n v="62"/>
    <s v="Dec"/>
    <x v="2"/>
    <n v="33"/>
    <n v="2046"/>
    <n v="1841.4"/>
    <n v="204.59999999999991"/>
  </r>
  <r>
    <n v="657"/>
    <x v="0"/>
    <s v="A"/>
    <n v="62"/>
    <s v="Dec"/>
    <x v="3"/>
    <n v="27"/>
    <n v="1674"/>
    <n v="1506.6000000000001"/>
    <n v="167.39999999999986"/>
  </r>
  <r>
    <n v="971"/>
    <x v="0"/>
    <s v="C"/>
    <n v="46"/>
    <s v="Dec"/>
    <x v="3"/>
    <n v="33"/>
    <n v="1518"/>
    <n v="1366.2"/>
    <n v="151.79999999999995"/>
  </r>
  <r>
    <n v="430"/>
    <x v="0"/>
    <s v="A"/>
    <n v="62"/>
    <s v="Feb"/>
    <x v="2"/>
    <n v="4"/>
    <n v="248"/>
    <n v="0"/>
    <n v="248"/>
  </r>
  <r>
    <n v="599"/>
    <x v="0"/>
    <s v="C"/>
    <n v="46"/>
    <s v="Feb"/>
    <x v="1"/>
    <n v="22"/>
    <n v="1012"/>
    <n v="910.80000000000007"/>
    <n v="101.19999999999993"/>
  </r>
  <r>
    <n v="808"/>
    <x v="0"/>
    <s v="C"/>
    <n v="46"/>
    <s v="Feb"/>
    <x v="3"/>
    <n v="32"/>
    <n v="1472"/>
    <n v="0"/>
    <n v="1472"/>
  </r>
  <r>
    <n v="824"/>
    <x v="0"/>
    <s v="D"/>
    <n v="35"/>
    <s v="Feb"/>
    <x v="2"/>
    <n v="25"/>
    <n v="875"/>
    <n v="0"/>
    <n v="875"/>
  </r>
  <r>
    <n v="108"/>
    <x v="0"/>
    <s v="B"/>
    <n v="48"/>
    <s v="Jan"/>
    <x v="2"/>
    <n v="50"/>
    <n v="2400"/>
    <n v="0"/>
    <n v="2400"/>
  </r>
  <r>
    <n v="380"/>
    <x v="0"/>
    <s v="D"/>
    <n v="35"/>
    <s v="Jan"/>
    <x v="2"/>
    <n v="37"/>
    <n v="1295"/>
    <n v="0"/>
    <n v="1295"/>
  </r>
  <r>
    <n v="416"/>
    <x v="0"/>
    <s v="A"/>
    <n v="62"/>
    <s v="Jan"/>
    <x v="2"/>
    <n v="38"/>
    <n v="2356"/>
    <n v="0"/>
    <n v="2356"/>
  </r>
  <r>
    <n v="543"/>
    <x v="0"/>
    <s v="A"/>
    <n v="62"/>
    <s v="Jan"/>
    <x v="3"/>
    <n v="38"/>
    <n v="2356"/>
    <n v="0"/>
    <n v="2356"/>
  </r>
  <r>
    <n v="561"/>
    <x v="0"/>
    <s v="B"/>
    <n v="48"/>
    <s v="Jan"/>
    <x v="0"/>
    <n v="41"/>
    <n v="1968"/>
    <n v="0"/>
    <n v="1968"/>
  </r>
  <r>
    <n v="733"/>
    <x v="0"/>
    <s v="B"/>
    <n v="48"/>
    <s v="Jan"/>
    <x v="3"/>
    <n v="32"/>
    <n v="1536"/>
    <n v="0"/>
    <n v="1536"/>
  </r>
  <r>
    <n v="795"/>
    <x v="0"/>
    <s v="B"/>
    <n v="48"/>
    <s v="Jan"/>
    <x v="2"/>
    <n v="24"/>
    <n v="1152"/>
    <n v="0"/>
    <n v="1152"/>
  </r>
  <r>
    <n v="833"/>
    <x v="0"/>
    <s v="C"/>
    <n v="46"/>
    <s v="Jan"/>
    <x v="0"/>
    <n v="9"/>
    <n v="414"/>
    <n v="0"/>
    <n v="414"/>
  </r>
  <r>
    <n v="907"/>
    <x v="0"/>
    <s v="C"/>
    <n v="46"/>
    <s v="Jan"/>
    <x v="2"/>
    <n v="36"/>
    <n v="1656"/>
    <n v="0"/>
    <n v="1656"/>
  </r>
  <r>
    <n v="195"/>
    <x v="0"/>
    <s v="A"/>
    <n v="62"/>
    <s v="Jul"/>
    <x v="1"/>
    <n v="41"/>
    <n v="2542"/>
    <n v="2287.8000000000002"/>
    <n v="254.19999999999982"/>
  </r>
  <r>
    <n v="328"/>
    <x v="0"/>
    <s v="A"/>
    <n v="62"/>
    <s v="Jul"/>
    <x v="3"/>
    <n v="23"/>
    <n v="1426"/>
    <n v="0"/>
    <n v="1426"/>
  </r>
  <r>
    <n v="343"/>
    <x v="0"/>
    <s v="C"/>
    <n v="46"/>
    <s v="Jul"/>
    <x v="0"/>
    <n v="26"/>
    <n v="1196"/>
    <n v="0"/>
    <n v="1196"/>
  </r>
  <r>
    <n v="345"/>
    <x v="0"/>
    <s v="A"/>
    <n v="62"/>
    <s v="Jul"/>
    <x v="2"/>
    <n v="35"/>
    <n v="2170"/>
    <n v="0"/>
    <n v="2170"/>
  </r>
  <r>
    <n v="468"/>
    <x v="0"/>
    <s v="D"/>
    <n v="35"/>
    <s v="Jul"/>
    <x v="1"/>
    <n v="16"/>
    <n v="560"/>
    <n v="504"/>
    <n v="56"/>
  </r>
  <r>
    <n v="506"/>
    <x v="0"/>
    <s v="C"/>
    <n v="46"/>
    <s v="Jul"/>
    <x v="0"/>
    <n v="27"/>
    <n v="1242"/>
    <n v="0"/>
    <n v="1242"/>
  </r>
  <r>
    <n v="529"/>
    <x v="0"/>
    <s v="A"/>
    <n v="62"/>
    <s v="Jul"/>
    <x v="3"/>
    <n v="25"/>
    <n v="1550"/>
    <n v="0"/>
    <n v="1550"/>
  </r>
  <r>
    <n v="546"/>
    <x v="0"/>
    <s v="D"/>
    <n v="35"/>
    <s v="Jul"/>
    <x v="2"/>
    <n v="13"/>
    <n v="455"/>
    <n v="0"/>
    <n v="455"/>
  </r>
  <r>
    <n v="708"/>
    <x v="0"/>
    <s v="A"/>
    <n v="62"/>
    <s v="Jul"/>
    <x v="3"/>
    <n v="14"/>
    <n v="868"/>
    <n v="0"/>
    <n v="868"/>
  </r>
  <r>
    <n v="924"/>
    <x v="0"/>
    <s v="C"/>
    <n v="46"/>
    <s v="Jul"/>
    <x v="0"/>
    <n v="32"/>
    <n v="1472"/>
    <n v="0"/>
    <n v="1472"/>
  </r>
  <r>
    <n v="303"/>
    <x v="0"/>
    <s v="D"/>
    <n v="35"/>
    <s v="Jun"/>
    <x v="3"/>
    <n v="17"/>
    <n v="595"/>
    <n v="0"/>
    <n v="595"/>
  </r>
  <r>
    <n v="491"/>
    <x v="0"/>
    <s v="C"/>
    <n v="46"/>
    <s v="Jun"/>
    <x v="2"/>
    <n v="37"/>
    <n v="1702"/>
    <n v="0"/>
    <n v="1702"/>
  </r>
  <r>
    <n v="512"/>
    <x v="0"/>
    <s v="D"/>
    <n v="35"/>
    <s v="Jun"/>
    <x v="1"/>
    <n v="15"/>
    <n v="525"/>
    <n v="472.5"/>
    <n v="52.5"/>
  </r>
  <r>
    <n v="605"/>
    <x v="0"/>
    <s v="B"/>
    <n v="48"/>
    <s v="Jun"/>
    <x v="2"/>
    <n v="11"/>
    <n v="528"/>
    <n v="0"/>
    <n v="528"/>
  </r>
  <r>
    <n v="717"/>
    <x v="0"/>
    <s v="A"/>
    <n v="62"/>
    <s v="Jun"/>
    <x v="2"/>
    <n v="9"/>
    <n v="558"/>
    <n v="0"/>
    <n v="558"/>
  </r>
  <r>
    <n v="215"/>
    <x v="0"/>
    <s v="B"/>
    <n v="48"/>
    <s v="Mar"/>
    <x v="0"/>
    <n v="48"/>
    <n v="2304"/>
    <n v="0"/>
    <n v="2304"/>
  </r>
  <r>
    <n v="453"/>
    <x v="0"/>
    <s v="B"/>
    <n v="48"/>
    <s v="Mar"/>
    <x v="2"/>
    <n v="45"/>
    <n v="2160"/>
    <n v="0"/>
    <n v="2160"/>
  </r>
  <r>
    <n v="549"/>
    <x v="0"/>
    <s v="D"/>
    <n v="35"/>
    <s v="Mar"/>
    <x v="2"/>
    <n v="50"/>
    <n v="1750"/>
    <n v="0"/>
    <n v="1750"/>
  </r>
  <r>
    <n v="722"/>
    <x v="0"/>
    <s v="D"/>
    <n v="35"/>
    <s v="Mar"/>
    <x v="1"/>
    <n v="20"/>
    <n v="700"/>
    <n v="630"/>
    <n v="70"/>
  </r>
  <r>
    <n v="883"/>
    <x v="0"/>
    <s v="B"/>
    <n v="48"/>
    <s v="Mar"/>
    <x v="3"/>
    <n v="45"/>
    <n v="2160"/>
    <n v="0"/>
    <n v="2160"/>
  </r>
  <r>
    <n v="4"/>
    <x v="0"/>
    <s v="B"/>
    <n v="48"/>
    <s v="May"/>
    <x v="2"/>
    <n v="50"/>
    <n v="2400"/>
    <n v="0"/>
    <n v="2400"/>
  </r>
  <r>
    <n v="654"/>
    <x v="0"/>
    <s v="A"/>
    <n v="62"/>
    <s v="May"/>
    <x v="0"/>
    <n v="8"/>
    <n v="496"/>
    <n v="0"/>
    <n v="496"/>
  </r>
  <r>
    <n v="1000"/>
    <x v="0"/>
    <s v="D"/>
    <n v="35"/>
    <s v="May"/>
    <x v="2"/>
    <n v="6"/>
    <n v="210"/>
    <n v="0"/>
    <n v="210"/>
  </r>
  <r>
    <n v="322"/>
    <x v="0"/>
    <s v="D"/>
    <n v="35"/>
    <s v="Nov"/>
    <x v="0"/>
    <n v="24"/>
    <n v="840"/>
    <n v="0"/>
    <n v="840"/>
  </r>
  <r>
    <n v="391"/>
    <x v="0"/>
    <s v="D"/>
    <n v="35"/>
    <s v="Nov"/>
    <x v="2"/>
    <n v="15"/>
    <n v="525"/>
    <n v="0"/>
    <n v="525"/>
  </r>
  <r>
    <n v="603"/>
    <x v="0"/>
    <s v="B"/>
    <n v="48"/>
    <s v="Nov"/>
    <x v="1"/>
    <n v="10"/>
    <n v="480"/>
    <n v="432"/>
    <n v="48"/>
  </r>
  <r>
    <n v="680"/>
    <x v="0"/>
    <s v="C"/>
    <n v="46"/>
    <s v="Nov"/>
    <x v="1"/>
    <n v="20"/>
    <n v="920"/>
    <n v="828"/>
    <n v="92"/>
  </r>
  <r>
    <n v="752"/>
    <x v="0"/>
    <s v="B"/>
    <n v="48"/>
    <s v="Nov"/>
    <x v="3"/>
    <n v="13"/>
    <n v="624"/>
    <n v="0"/>
    <n v="624"/>
  </r>
  <r>
    <n v="860"/>
    <x v="0"/>
    <s v="C"/>
    <n v="46"/>
    <s v="Nov"/>
    <x v="0"/>
    <n v="35"/>
    <n v="1610"/>
    <n v="0"/>
    <n v="1610"/>
  </r>
  <r>
    <n v="90"/>
    <x v="0"/>
    <s v="B"/>
    <n v="48"/>
    <s v="Oct"/>
    <x v="1"/>
    <n v="38"/>
    <n v="1824"/>
    <n v="1641.6000000000001"/>
    <n v="182.39999999999986"/>
  </r>
  <r>
    <n v="315"/>
    <x v="0"/>
    <s v="B"/>
    <n v="48"/>
    <s v="Oct"/>
    <x v="2"/>
    <n v="49"/>
    <n v="2352"/>
    <n v="0"/>
    <n v="2352"/>
  </r>
  <r>
    <n v="385"/>
    <x v="0"/>
    <s v="D"/>
    <n v="35"/>
    <s v="Oct"/>
    <x v="0"/>
    <n v="40"/>
    <n v="1400"/>
    <n v="0"/>
    <n v="1400"/>
  </r>
  <r>
    <n v="433"/>
    <x v="0"/>
    <s v="B"/>
    <n v="48"/>
    <s v="Oct"/>
    <x v="2"/>
    <n v="23"/>
    <n v="1104"/>
    <n v="0"/>
    <n v="1104"/>
  </r>
  <r>
    <n v="490"/>
    <x v="0"/>
    <s v="C"/>
    <n v="46"/>
    <s v="Oct"/>
    <x v="1"/>
    <n v="33"/>
    <n v="1518"/>
    <n v="1366.2"/>
    <n v="151.79999999999995"/>
  </r>
  <r>
    <n v="643"/>
    <x v="0"/>
    <s v="B"/>
    <n v="48"/>
    <s v="Oct"/>
    <x v="0"/>
    <n v="18"/>
    <n v="864"/>
    <n v="0"/>
    <n v="864"/>
  </r>
  <r>
    <n v="652"/>
    <x v="0"/>
    <s v="D"/>
    <n v="35"/>
    <s v="Oct"/>
    <x v="2"/>
    <n v="18"/>
    <n v="630"/>
    <n v="0"/>
    <n v="630"/>
  </r>
  <r>
    <n v="862"/>
    <x v="0"/>
    <s v="A"/>
    <n v="62"/>
    <s v="Oct"/>
    <x v="2"/>
    <n v="37"/>
    <n v="2294"/>
    <n v="0"/>
    <n v="2294"/>
  </r>
  <r>
    <n v="231"/>
    <x v="0"/>
    <s v="C"/>
    <n v="46"/>
    <s v="Sep"/>
    <x v="2"/>
    <n v="8"/>
    <n v="368"/>
    <n v="0"/>
    <n v="368"/>
  </r>
  <r>
    <n v="293"/>
    <x v="0"/>
    <s v="B"/>
    <n v="48"/>
    <s v="Sep"/>
    <x v="1"/>
    <n v="49"/>
    <n v="2352"/>
    <n v="2116.8000000000002"/>
    <n v="235.19999999999982"/>
  </r>
  <r>
    <n v="305"/>
    <x v="0"/>
    <s v="D"/>
    <n v="35"/>
    <s v="Sep"/>
    <x v="0"/>
    <n v="18"/>
    <n v="630"/>
    <n v="0"/>
    <n v="630"/>
  </r>
  <r>
    <n v="26"/>
    <x v="1"/>
    <s v="D"/>
    <n v="35"/>
    <s v="Apr"/>
    <x v="3"/>
    <n v="19"/>
    <n v="665"/>
    <n v="0"/>
    <n v="665"/>
  </r>
  <r>
    <n v="308"/>
    <x v="1"/>
    <s v="D"/>
    <n v="35"/>
    <s v="Apr"/>
    <x v="0"/>
    <n v="29"/>
    <n v="1015"/>
    <n v="0"/>
    <n v="1015"/>
  </r>
  <r>
    <n v="499"/>
    <x v="1"/>
    <s v="C"/>
    <n v="46"/>
    <s v="Apr"/>
    <x v="0"/>
    <n v="46"/>
    <n v="2116"/>
    <n v="0"/>
    <n v="2116"/>
  </r>
  <r>
    <n v="533"/>
    <x v="1"/>
    <s v="D"/>
    <n v="35"/>
    <s v="Apr"/>
    <x v="3"/>
    <n v="46"/>
    <n v="1610"/>
    <n v="0"/>
    <n v="1610"/>
  </r>
  <r>
    <n v="572"/>
    <x v="1"/>
    <s v="A"/>
    <n v="62"/>
    <s v="Apr"/>
    <x v="2"/>
    <n v="15"/>
    <n v="930"/>
    <n v="0"/>
    <n v="930"/>
  </r>
  <r>
    <n v="601"/>
    <x v="1"/>
    <s v="C"/>
    <n v="46"/>
    <s v="Apr"/>
    <x v="2"/>
    <n v="23"/>
    <n v="1058"/>
    <n v="0"/>
    <n v="1058"/>
  </r>
  <r>
    <n v="725"/>
    <x v="1"/>
    <s v="A"/>
    <n v="62"/>
    <s v="Apr"/>
    <x v="3"/>
    <n v="46"/>
    <n v="2852"/>
    <n v="0"/>
    <n v="2852"/>
  </r>
  <r>
    <n v="811"/>
    <x v="1"/>
    <s v="D"/>
    <n v="35"/>
    <s v="Apr"/>
    <x v="2"/>
    <n v="26"/>
    <n v="910"/>
    <n v="0"/>
    <n v="910"/>
  </r>
  <r>
    <n v="843"/>
    <x v="1"/>
    <s v="A"/>
    <n v="62"/>
    <s v="Apr"/>
    <x v="3"/>
    <n v="38"/>
    <n v="2356"/>
    <n v="0"/>
    <n v="2356"/>
  </r>
  <r>
    <n v="901"/>
    <x v="1"/>
    <s v="B"/>
    <n v="48"/>
    <s v="Apr"/>
    <x v="0"/>
    <n v="23"/>
    <n v="1104"/>
    <n v="0"/>
    <n v="1104"/>
  </r>
  <r>
    <n v="923"/>
    <x v="1"/>
    <s v="A"/>
    <n v="62"/>
    <s v="Apr"/>
    <x v="1"/>
    <n v="3"/>
    <n v="186"/>
    <n v="167.4"/>
    <n v="18.599999999999994"/>
  </r>
  <r>
    <n v="934"/>
    <x v="1"/>
    <s v="B"/>
    <n v="48"/>
    <s v="Apr"/>
    <x v="3"/>
    <n v="8"/>
    <n v="384"/>
    <n v="0"/>
    <n v="384"/>
  </r>
  <r>
    <n v="37"/>
    <x v="1"/>
    <s v="D"/>
    <n v="35"/>
    <s v="Aug"/>
    <x v="2"/>
    <n v="31"/>
    <n v="1085"/>
    <n v="0"/>
    <n v="1085"/>
  </r>
  <r>
    <n v="102"/>
    <x v="1"/>
    <s v="B"/>
    <n v="48"/>
    <s v="Aug"/>
    <x v="2"/>
    <n v="1"/>
    <n v="48"/>
    <n v="0"/>
    <n v="48"/>
  </r>
  <r>
    <n v="157"/>
    <x v="1"/>
    <s v="B"/>
    <n v="48"/>
    <s v="Aug"/>
    <x v="2"/>
    <n v="35"/>
    <n v="1680"/>
    <n v="0"/>
    <n v="1680"/>
  </r>
  <r>
    <n v="556"/>
    <x v="1"/>
    <s v="A"/>
    <n v="62"/>
    <s v="Aug"/>
    <x v="1"/>
    <n v="25"/>
    <n v="1550"/>
    <n v="1395"/>
    <n v="155"/>
  </r>
  <r>
    <n v="945"/>
    <x v="1"/>
    <s v="D"/>
    <n v="35"/>
    <s v="Aug"/>
    <x v="2"/>
    <n v="9"/>
    <n v="315"/>
    <n v="0"/>
    <n v="315"/>
  </r>
  <r>
    <n v="8"/>
    <x v="1"/>
    <s v="B"/>
    <n v="48"/>
    <s v="Dec"/>
    <x v="3"/>
    <n v="21"/>
    <n v="1008"/>
    <n v="907.2"/>
    <n v="100.79999999999995"/>
  </r>
  <r>
    <n v="324"/>
    <x v="1"/>
    <s v="C"/>
    <n v="46"/>
    <s v="Dec"/>
    <x v="3"/>
    <n v="23"/>
    <n v="1058"/>
    <n v="952.2"/>
    <n v="105.79999999999995"/>
  </r>
  <r>
    <n v="518"/>
    <x v="1"/>
    <s v="D"/>
    <n v="35"/>
    <s v="Dec"/>
    <x v="0"/>
    <n v="22"/>
    <n v="770"/>
    <n v="693"/>
    <n v="77"/>
  </r>
  <r>
    <n v="625"/>
    <x v="1"/>
    <s v="B"/>
    <n v="48"/>
    <s v="Dec"/>
    <x v="3"/>
    <n v="17"/>
    <n v="816"/>
    <n v="734.4"/>
    <n v="81.600000000000023"/>
  </r>
  <r>
    <n v="629"/>
    <x v="1"/>
    <s v="C"/>
    <n v="46"/>
    <s v="Dec"/>
    <x v="0"/>
    <n v="27"/>
    <n v="1242"/>
    <n v="1117.8"/>
    <n v="124.20000000000005"/>
  </r>
  <r>
    <n v="656"/>
    <x v="1"/>
    <s v="D"/>
    <n v="35"/>
    <s v="Dec"/>
    <x v="2"/>
    <n v="36"/>
    <n v="1260"/>
    <n v="1134"/>
    <n v="126"/>
  </r>
  <r>
    <n v="882"/>
    <x v="1"/>
    <s v="B"/>
    <n v="48"/>
    <s v="Dec"/>
    <x v="3"/>
    <n v="3"/>
    <n v="144"/>
    <n v="129.6"/>
    <n v="14.400000000000006"/>
  </r>
  <r>
    <n v="976"/>
    <x v="1"/>
    <s v="D"/>
    <n v="35"/>
    <s v="Dec"/>
    <x v="3"/>
    <n v="36"/>
    <n v="1260"/>
    <n v="1134"/>
    <n v="126"/>
  </r>
  <r>
    <n v="73"/>
    <x v="1"/>
    <s v="A"/>
    <n v="62"/>
    <s v="Feb"/>
    <x v="0"/>
    <n v="8"/>
    <n v="496"/>
    <n v="0"/>
    <n v="496"/>
  </r>
  <r>
    <n v="588"/>
    <x v="1"/>
    <s v="A"/>
    <n v="62"/>
    <s v="Feb"/>
    <x v="1"/>
    <n v="36"/>
    <n v="2232"/>
    <n v="2008.8"/>
    <n v="223.20000000000005"/>
  </r>
  <r>
    <n v="627"/>
    <x v="1"/>
    <s v="B"/>
    <n v="48"/>
    <s v="Feb"/>
    <x v="3"/>
    <n v="38"/>
    <n v="1824"/>
    <n v="0"/>
    <n v="1824"/>
  </r>
  <r>
    <n v="40"/>
    <x v="1"/>
    <s v="C"/>
    <n v="46"/>
    <s v="Jan"/>
    <x v="2"/>
    <n v="13"/>
    <n v="598"/>
    <n v="0"/>
    <n v="598"/>
  </r>
  <r>
    <n v="329"/>
    <x v="1"/>
    <s v="A"/>
    <n v="62"/>
    <s v="Jan"/>
    <x v="0"/>
    <n v="11"/>
    <n v="682"/>
    <n v="0"/>
    <n v="682"/>
  </r>
  <r>
    <n v="355"/>
    <x v="1"/>
    <s v="C"/>
    <n v="46"/>
    <s v="Jan"/>
    <x v="1"/>
    <n v="11"/>
    <n v="506"/>
    <n v="455.40000000000003"/>
    <n v="50.599999999999966"/>
  </r>
  <r>
    <n v="745"/>
    <x v="1"/>
    <s v="B"/>
    <n v="48"/>
    <s v="Jan"/>
    <x v="1"/>
    <n v="48"/>
    <n v="2304"/>
    <n v="2073.6"/>
    <n v="230.40000000000009"/>
  </r>
  <r>
    <n v="764"/>
    <x v="1"/>
    <s v="C"/>
    <n v="46"/>
    <s v="Jan"/>
    <x v="0"/>
    <n v="38"/>
    <n v="1748"/>
    <n v="0"/>
    <n v="1748"/>
  </r>
  <r>
    <n v="769"/>
    <x v="1"/>
    <s v="C"/>
    <n v="46"/>
    <s v="Jan"/>
    <x v="0"/>
    <n v="36"/>
    <n v="1656"/>
    <n v="0"/>
    <n v="1656"/>
  </r>
  <r>
    <n v="805"/>
    <x v="1"/>
    <s v="B"/>
    <n v="48"/>
    <s v="Jan"/>
    <x v="2"/>
    <n v="34"/>
    <n v="1632"/>
    <n v="0"/>
    <n v="1632"/>
  </r>
  <r>
    <n v="814"/>
    <x v="1"/>
    <s v="C"/>
    <n v="46"/>
    <s v="Jan"/>
    <x v="3"/>
    <n v="30"/>
    <n v="1380"/>
    <n v="0"/>
    <n v="1380"/>
  </r>
  <r>
    <n v="935"/>
    <x v="1"/>
    <s v="C"/>
    <n v="46"/>
    <s v="Jan"/>
    <x v="2"/>
    <n v="6"/>
    <n v="276"/>
    <n v="0"/>
    <n v="276"/>
  </r>
  <r>
    <n v="45"/>
    <x v="1"/>
    <s v="A"/>
    <n v="62"/>
    <s v="Jul"/>
    <x v="2"/>
    <n v="28"/>
    <n v="1736"/>
    <n v="0"/>
    <n v="1736"/>
  </r>
  <r>
    <n v="66"/>
    <x v="1"/>
    <s v="D"/>
    <n v="35"/>
    <s v="Jul"/>
    <x v="0"/>
    <n v="43"/>
    <n v="1505"/>
    <n v="0"/>
    <n v="1505"/>
  </r>
  <r>
    <n v="94"/>
    <x v="1"/>
    <s v="C"/>
    <n v="46"/>
    <s v="Jul"/>
    <x v="1"/>
    <n v="3"/>
    <n v="138"/>
    <n v="124.2"/>
    <n v="13.799999999999997"/>
  </r>
  <r>
    <n v="522"/>
    <x v="1"/>
    <s v="A"/>
    <n v="62"/>
    <s v="Jul"/>
    <x v="0"/>
    <n v="6"/>
    <n v="372"/>
    <n v="0"/>
    <n v="372"/>
  </r>
  <r>
    <n v="544"/>
    <x v="1"/>
    <s v="A"/>
    <n v="62"/>
    <s v="Jul"/>
    <x v="3"/>
    <n v="18"/>
    <n v="1116"/>
    <n v="0"/>
    <n v="1116"/>
  </r>
  <r>
    <n v="720"/>
    <x v="1"/>
    <s v="B"/>
    <n v="48"/>
    <s v="Jul"/>
    <x v="1"/>
    <n v="29"/>
    <n v="1392"/>
    <n v="1252.8"/>
    <n v="139.20000000000005"/>
  </r>
  <r>
    <n v="730"/>
    <x v="1"/>
    <s v="D"/>
    <n v="35"/>
    <s v="Jul"/>
    <x v="3"/>
    <n v="17"/>
    <n v="595"/>
    <n v="0"/>
    <n v="595"/>
  </r>
  <r>
    <n v="761"/>
    <x v="1"/>
    <s v="A"/>
    <n v="62"/>
    <s v="Jul"/>
    <x v="2"/>
    <n v="36"/>
    <n v="2232"/>
    <n v="0"/>
    <n v="2232"/>
  </r>
  <r>
    <n v="929"/>
    <x v="1"/>
    <s v="C"/>
    <n v="46"/>
    <s v="Jul"/>
    <x v="3"/>
    <n v="34"/>
    <n v="1564"/>
    <n v="0"/>
    <n v="1564"/>
  </r>
  <r>
    <n v="952"/>
    <x v="1"/>
    <s v="D"/>
    <n v="35"/>
    <s v="Jul"/>
    <x v="0"/>
    <n v="5"/>
    <n v="175"/>
    <n v="0"/>
    <n v="175"/>
  </r>
  <r>
    <n v="145"/>
    <x v="1"/>
    <s v="C"/>
    <n v="46"/>
    <s v="Jun"/>
    <x v="3"/>
    <n v="20"/>
    <n v="920"/>
    <n v="0"/>
    <n v="920"/>
  </r>
  <r>
    <n v="253"/>
    <x v="1"/>
    <s v="B"/>
    <n v="48"/>
    <s v="Jun"/>
    <x v="2"/>
    <n v="38"/>
    <n v="1824"/>
    <n v="0"/>
    <n v="1824"/>
  </r>
  <r>
    <n v="386"/>
    <x v="1"/>
    <s v="D"/>
    <n v="35"/>
    <s v="Jun"/>
    <x v="1"/>
    <n v="12"/>
    <n v="420"/>
    <n v="378"/>
    <n v="42"/>
  </r>
  <r>
    <n v="381"/>
    <x v="1"/>
    <s v="C"/>
    <n v="46"/>
    <s v="Mar"/>
    <x v="2"/>
    <n v="32"/>
    <n v="1472"/>
    <n v="0"/>
    <n v="1472"/>
  </r>
  <r>
    <n v="630"/>
    <x v="1"/>
    <s v="D"/>
    <n v="35"/>
    <s v="Mar"/>
    <x v="2"/>
    <n v="41"/>
    <n v="1435"/>
    <n v="0"/>
    <n v="1435"/>
  </r>
  <r>
    <n v="704"/>
    <x v="1"/>
    <s v="D"/>
    <n v="35"/>
    <s v="Mar"/>
    <x v="3"/>
    <n v="40"/>
    <n v="1400"/>
    <n v="0"/>
    <n v="1400"/>
  </r>
  <r>
    <n v="746"/>
    <x v="1"/>
    <s v="B"/>
    <n v="48"/>
    <s v="Mar"/>
    <x v="0"/>
    <n v="12"/>
    <n v="576"/>
    <n v="0"/>
    <n v="576"/>
  </r>
  <r>
    <n v="875"/>
    <x v="1"/>
    <s v="B"/>
    <n v="48"/>
    <s v="Mar"/>
    <x v="2"/>
    <n v="32"/>
    <n v="1536"/>
    <n v="0"/>
    <n v="1536"/>
  </r>
  <r>
    <n v="886"/>
    <x v="1"/>
    <s v="D"/>
    <n v="35"/>
    <s v="Mar"/>
    <x v="2"/>
    <n v="36"/>
    <n v="1260"/>
    <n v="0"/>
    <n v="1260"/>
  </r>
  <r>
    <n v="262"/>
    <x v="1"/>
    <s v="D"/>
    <n v="35"/>
    <s v="May"/>
    <x v="3"/>
    <n v="14"/>
    <n v="490"/>
    <n v="0"/>
    <n v="490"/>
  </r>
  <r>
    <n v="336"/>
    <x v="1"/>
    <s v="C"/>
    <n v="46"/>
    <s v="May"/>
    <x v="2"/>
    <n v="46"/>
    <n v="2116"/>
    <n v="0"/>
    <n v="2116"/>
  </r>
  <r>
    <n v="371"/>
    <x v="1"/>
    <s v="B"/>
    <n v="48"/>
    <s v="May"/>
    <x v="0"/>
    <n v="7"/>
    <n v="336"/>
    <n v="0"/>
    <n v="336"/>
  </r>
  <r>
    <n v="377"/>
    <x v="1"/>
    <s v="D"/>
    <n v="35"/>
    <s v="May"/>
    <x v="0"/>
    <n v="41"/>
    <n v="1435"/>
    <n v="0"/>
    <n v="1435"/>
  </r>
  <r>
    <n v="758"/>
    <x v="1"/>
    <s v="B"/>
    <n v="48"/>
    <s v="May"/>
    <x v="2"/>
    <n v="36"/>
    <n v="1728"/>
    <n v="0"/>
    <n v="1728"/>
  </r>
  <r>
    <n v="774"/>
    <x v="1"/>
    <s v="B"/>
    <n v="48"/>
    <s v="May"/>
    <x v="2"/>
    <n v="43"/>
    <n v="2064"/>
    <n v="0"/>
    <n v="2064"/>
  </r>
  <r>
    <n v="101"/>
    <x v="1"/>
    <s v="A"/>
    <n v="62"/>
    <s v="Nov"/>
    <x v="1"/>
    <n v="37"/>
    <n v="2294"/>
    <n v="2064.6"/>
    <n v="229.40000000000009"/>
  </r>
  <r>
    <n v="359"/>
    <x v="1"/>
    <s v="D"/>
    <n v="35"/>
    <s v="Nov"/>
    <x v="1"/>
    <n v="17"/>
    <n v="595"/>
    <n v="535.5"/>
    <n v="59.5"/>
  </r>
  <r>
    <n v="524"/>
    <x v="1"/>
    <s v="D"/>
    <n v="35"/>
    <s v="Nov"/>
    <x v="0"/>
    <n v="39"/>
    <n v="1365"/>
    <n v="0"/>
    <n v="1365"/>
  </r>
  <r>
    <n v="547"/>
    <x v="1"/>
    <s v="C"/>
    <n v="46"/>
    <s v="Nov"/>
    <x v="2"/>
    <n v="47"/>
    <n v="2162"/>
    <n v="0"/>
    <n v="2162"/>
  </r>
  <r>
    <n v="631"/>
    <x v="1"/>
    <s v="C"/>
    <n v="46"/>
    <s v="Nov"/>
    <x v="3"/>
    <n v="23"/>
    <n v="1058"/>
    <n v="0"/>
    <n v="1058"/>
  </r>
  <r>
    <n v="688"/>
    <x v="1"/>
    <s v="D"/>
    <n v="35"/>
    <s v="Nov"/>
    <x v="2"/>
    <n v="3"/>
    <n v="105"/>
    <n v="0"/>
    <n v="105"/>
  </r>
  <r>
    <n v="772"/>
    <x v="1"/>
    <s v="A"/>
    <n v="62"/>
    <s v="Nov"/>
    <x v="1"/>
    <n v="19"/>
    <n v="1178"/>
    <n v="1060.2"/>
    <n v="117.79999999999995"/>
  </r>
  <r>
    <n v="779"/>
    <x v="1"/>
    <s v="C"/>
    <n v="46"/>
    <s v="Nov"/>
    <x v="2"/>
    <n v="27"/>
    <n v="1242"/>
    <n v="0"/>
    <n v="1242"/>
  </r>
  <r>
    <n v="889"/>
    <x v="1"/>
    <s v="D"/>
    <n v="35"/>
    <s v="Nov"/>
    <x v="1"/>
    <n v="20"/>
    <n v="700"/>
    <n v="630"/>
    <n v="70"/>
  </r>
  <r>
    <n v="984"/>
    <x v="1"/>
    <s v="D"/>
    <n v="35"/>
    <s v="Nov"/>
    <x v="3"/>
    <n v="20"/>
    <n v="700"/>
    <n v="0"/>
    <n v="700"/>
  </r>
  <r>
    <n v="201"/>
    <x v="1"/>
    <s v="B"/>
    <n v="48"/>
    <s v="Oct"/>
    <x v="3"/>
    <n v="40"/>
    <n v="1920"/>
    <n v="0"/>
    <n v="1920"/>
  </r>
  <r>
    <n v="224"/>
    <x v="1"/>
    <s v="D"/>
    <n v="35"/>
    <s v="Oct"/>
    <x v="1"/>
    <n v="44"/>
    <n v="1540"/>
    <n v="1386"/>
    <n v="154"/>
  </r>
  <r>
    <n v="125"/>
    <x v="1"/>
    <s v="A"/>
    <n v="62"/>
    <s v="Sep"/>
    <x v="0"/>
    <n v="26"/>
    <n v="1612"/>
    <n v="0"/>
    <n v="1612"/>
  </r>
  <r>
    <n v="387"/>
    <x v="1"/>
    <s v="B"/>
    <n v="48"/>
    <s v="Sep"/>
    <x v="2"/>
    <n v="2"/>
    <n v="96"/>
    <n v="0"/>
    <n v="96"/>
  </r>
  <r>
    <n v="497"/>
    <x v="1"/>
    <s v="C"/>
    <n v="46"/>
    <s v="Sep"/>
    <x v="2"/>
    <n v="45"/>
    <n v="2070"/>
    <n v="0"/>
    <n v="2070"/>
  </r>
  <r>
    <n v="715"/>
    <x v="1"/>
    <s v="B"/>
    <n v="48"/>
    <s v="Sep"/>
    <x v="3"/>
    <n v="25"/>
    <n v="1200"/>
    <n v="0"/>
    <n v="1200"/>
  </r>
  <r>
    <n v="747"/>
    <x v="1"/>
    <s v="C"/>
    <n v="46"/>
    <s v="Sep"/>
    <x v="3"/>
    <n v="29"/>
    <n v="1334"/>
    <n v="0"/>
    <n v="1334"/>
  </r>
  <r>
    <n v="825"/>
    <x v="1"/>
    <s v="A"/>
    <n v="62"/>
    <s v="Sep"/>
    <x v="3"/>
    <n v="20"/>
    <n v="1240"/>
    <n v="0"/>
    <n v="1240"/>
  </r>
  <r>
    <n v="1"/>
    <x v="2"/>
    <s v="C"/>
    <n v="46"/>
    <s v="Apr"/>
    <x v="3"/>
    <n v="31"/>
    <n v="1426"/>
    <n v="0"/>
    <n v="1426"/>
  </r>
  <r>
    <n v="32"/>
    <x v="2"/>
    <s v="C"/>
    <n v="46"/>
    <s v="Apr"/>
    <x v="1"/>
    <n v="37"/>
    <n v="1702"/>
    <n v="1531.8"/>
    <n v="170.20000000000005"/>
  </r>
  <r>
    <n v="486"/>
    <x v="2"/>
    <s v="C"/>
    <n v="46"/>
    <s v="Apr"/>
    <x v="0"/>
    <n v="32"/>
    <n v="1472"/>
    <n v="0"/>
    <n v="1472"/>
  </r>
  <r>
    <n v="700"/>
    <x v="2"/>
    <s v="B"/>
    <n v="48"/>
    <s v="Apr"/>
    <x v="0"/>
    <n v="28"/>
    <n v="1344"/>
    <n v="0"/>
    <n v="1344"/>
  </r>
  <r>
    <n v="710"/>
    <x v="2"/>
    <s v="D"/>
    <n v="35"/>
    <s v="Apr"/>
    <x v="0"/>
    <n v="27"/>
    <n v="945"/>
    <n v="0"/>
    <n v="945"/>
  </r>
  <r>
    <n v="921"/>
    <x v="2"/>
    <s v="B"/>
    <n v="48"/>
    <s v="Apr"/>
    <x v="3"/>
    <n v="7"/>
    <n v="336"/>
    <n v="0"/>
    <n v="336"/>
  </r>
  <r>
    <n v="93"/>
    <x v="2"/>
    <s v="C"/>
    <n v="46"/>
    <s v="Aug"/>
    <x v="3"/>
    <n v="36"/>
    <n v="1656"/>
    <n v="0"/>
    <n v="1656"/>
  </r>
  <r>
    <n v="363"/>
    <x v="2"/>
    <s v="D"/>
    <n v="35"/>
    <s v="Aug"/>
    <x v="0"/>
    <n v="32"/>
    <n v="1120"/>
    <n v="0"/>
    <n v="1120"/>
  </r>
  <r>
    <n v="447"/>
    <x v="2"/>
    <s v="A"/>
    <n v="62"/>
    <s v="Aug"/>
    <x v="1"/>
    <n v="33"/>
    <n v="2046"/>
    <n v="1841.4"/>
    <n v="204.59999999999991"/>
  </r>
  <r>
    <n v="448"/>
    <x v="2"/>
    <s v="D"/>
    <n v="35"/>
    <s v="Aug"/>
    <x v="3"/>
    <n v="34"/>
    <n v="1190"/>
    <n v="0"/>
    <n v="1190"/>
  </r>
  <r>
    <n v="450"/>
    <x v="2"/>
    <s v="D"/>
    <n v="35"/>
    <s v="Aug"/>
    <x v="3"/>
    <n v="33"/>
    <n v="1155"/>
    <n v="0"/>
    <n v="1155"/>
  </r>
  <r>
    <n v="513"/>
    <x v="2"/>
    <s v="D"/>
    <n v="35"/>
    <s v="Aug"/>
    <x v="2"/>
    <n v="36"/>
    <n v="1260"/>
    <n v="0"/>
    <n v="1260"/>
  </r>
  <r>
    <n v="564"/>
    <x v="2"/>
    <s v="C"/>
    <n v="46"/>
    <s v="Aug"/>
    <x v="1"/>
    <n v="24"/>
    <n v="1104"/>
    <n v="993.6"/>
    <n v="110.39999999999998"/>
  </r>
  <r>
    <n v="566"/>
    <x v="2"/>
    <s v="A"/>
    <n v="62"/>
    <s v="Aug"/>
    <x v="1"/>
    <n v="41"/>
    <n v="2542"/>
    <n v="2287.8000000000002"/>
    <n v="254.19999999999982"/>
  </r>
  <r>
    <n v="614"/>
    <x v="2"/>
    <s v="B"/>
    <n v="48"/>
    <s v="Aug"/>
    <x v="2"/>
    <n v="32"/>
    <n v="1536"/>
    <n v="0"/>
    <n v="1536"/>
  </r>
  <r>
    <n v="694"/>
    <x v="2"/>
    <s v="A"/>
    <n v="62"/>
    <s v="Aug"/>
    <x v="2"/>
    <n v="20"/>
    <n v="1240"/>
    <n v="0"/>
    <n v="1240"/>
  </r>
  <r>
    <n v="785"/>
    <x v="2"/>
    <s v="A"/>
    <n v="62"/>
    <s v="Aug"/>
    <x v="1"/>
    <n v="35"/>
    <n v="2170"/>
    <n v="1953"/>
    <n v="217"/>
  </r>
  <r>
    <n v="835"/>
    <x v="2"/>
    <s v="C"/>
    <n v="46"/>
    <s v="Aug"/>
    <x v="1"/>
    <n v="25"/>
    <n v="1150"/>
    <n v="1035"/>
    <n v="115"/>
  </r>
  <r>
    <n v="140"/>
    <x v="2"/>
    <s v="A"/>
    <n v="62"/>
    <s v="Dec"/>
    <x v="0"/>
    <n v="22"/>
    <n v="1364"/>
    <n v="1227.6000000000001"/>
    <n v="136.39999999999986"/>
  </r>
  <r>
    <n v="620"/>
    <x v="2"/>
    <s v="A"/>
    <n v="62"/>
    <s v="Dec"/>
    <x v="2"/>
    <n v="30"/>
    <n v="1860"/>
    <n v="1674"/>
    <n v="186"/>
  </r>
  <r>
    <n v="678"/>
    <x v="2"/>
    <s v="D"/>
    <n v="35"/>
    <s v="Dec"/>
    <x v="0"/>
    <n v="16"/>
    <n v="560"/>
    <n v="504"/>
    <n v="56"/>
  </r>
  <r>
    <n v="713"/>
    <x v="2"/>
    <s v="C"/>
    <n v="46"/>
    <s v="Dec"/>
    <x v="2"/>
    <n v="35"/>
    <n v="1610"/>
    <n v="1449"/>
    <n v="161"/>
  </r>
  <r>
    <n v="803"/>
    <x v="2"/>
    <s v="B"/>
    <n v="48"/>
    <s v="Dec"/>
    <x v="0"/>
    <n v="43"/>
    <n v="2064"/>
    <n v="1857.6000000000001"/>
    <n v="206.39999999999986"/>
  </r>
  <r>
    <n v="849"/>
    <x v="2"/>
    <s v="C"/>
    <n v="46"/>
    <s v="Dec"/>
    <x v="1"/>
    <n v="17"/>
    <n v="782"/>
    <n v="703.80000000000007"/>
    <n v="78.199999999999932"/>
  </r>
  <r>
    <n v="959"/>
    <x v="2"/>
    <s v="B"/>
    <n v="48"/>
    <s v="Dec"/>
    <x v="1"/>
    <n v="27"/>
    <n v="1296"/>
    <n v="1166.4000000000001"/>
    <n v="129.59999999999991"/>
  </r>
  <r>
    <n v="223"/>
    <x v="2"/>
    <s v="D"/>
    <n v="35"/>
    <s v="Feb"/>
    <x v="2"/>
    <n v="9"/>
    <n v="315"/>
    <n v="0"/>
    <n v="315"/>
  </r>
  <r>
    <n v="245"/>
    <x v="2"/>
    <s v="B"/>
    <n v="48"/>
    <s v="Feb"/>
    <x v="1"/>
    <n v="31"/>
    <n v="1488"/>
    <n v="1339.2"/>
    <n v="148.79999999999995"/>
  </r>
  <r>
    <n v="354"/>
    <x v="2"/>
    <s v="A"/>
    <n v="62"/>
    <s v="Feb"/>
    <x v="2"/>
    <n v="48"/>
    <n v="2976"/>
    <n v="0"/>
    <n v="2976"/>
  </r>
  <r>
    <n v="586"/>
    <x v="2"/>
    <s v="D"/>
    <n v="35"/>
    <s v="Feb"/>
    <x v="3"/>
    <n v="5"/>
    <n v="175"/>
    <n v="0"/>
    <n v="175"/>
  </r>
  <r>
    <n v="679"/>
    <x v="2"/>
    <s v="B"/>
    <n v="48"/>
    <s v="Feb"/>
    <x v="0"/>
    <n v="47"/>
    <n v="2256"/>
    <n v="0"/>
    <n v="2256"/>
  </r>
  <r>
    <n v="873"/>
    <x v="2"/>
    <s v="C"/>
    <n v="46"/>
    <s v="Feb"/>
    <x v="0"/>
    <n v="7"/>
    <n v="322"/>
    <n v="0"/>
    <n v="322"/>
  </r>
  <r>
    <n v="48"/>
    <x v="2"/>
    <s v="D"/>
    <n v="35"/>
    <s v="Jan"/>
    <x v="0"/>
    <n v="41"/>
    <n v="1435"/>
    <n v="0"/>
    <n v="1435"/>
  </r>
  <r>
    <n v="58"/>
    <x v="2"/>
    <s v="A"/>
    <n v="62"/>
    <s v="Jan"/>
    <x v="1"/>
    <n v="27"/>
    <n v="1674"/>
    <n v="1506.6000000000001"/>
    <n v="167.39999999999986"/>
  </r>
  <r>
    <n v="171"/>
    <x v="2"/>
    <s v="A"/>
    <n v="62"/>
    <s v="Jan"/>
    <x v="1"/>
    <n v="22"/>
    <n v="1364"/>
    <n v="1227.6000000000001"/>
    <n v="136.39999999999986"/>
  </r>
  <r>
    <n v="478"/>
    <x v="2"/>
    <s v="D"/>
    <n v="35"/>
    <s v="Jan"/>
    <x v="3"/>
    <n v="4"/>
    <n v="140"/>
    <n v="0"/>
    <n v="140"/>
  </r>
  <r>
    <n v="489"/>
    <x v="2"/>
    <s v="D"/>
    <n v="35"/>
    <s v="Jan"/>
    <x v="1"/>
    <n v="8"/>
    <n v="280"/>
    <n v="252"/>
    <n v="28"/>
  </r>
  <r>
    <n v="765"/>
    <x v="2"/>
    <s v="A"/>
    <n v="62"/>
    <s v="Jan"/>
    <x v="3"/>
    <n v="19"/>
    <n v="1178"/>
    <n v="0"/>
    <n v="1178"/>
  </r>
  <r>
    <n v="961"/>
    <x v="2"/>
    <s v="B"/>
    <n v="48"/>
    <s v="Jan"/>
    <x v="3"/>
    <n v="1"/>
    <n v="48"/>
    <n v="0"/>
    <n v="48"/>
  </r>
  <r>
    <n v="980"/>
    <x v="2"/>
    <s v="D"/>
    <n v="35"/>
    <s v="Jan"/>
    <x v="1"/>
    <n v="45"/>
    <n v="1575"/>
    <n v="1417.5"/>
    <n v="157.5"/>
  </r>
  <r>
    <n v="22"/>
    <x v="2"/>
    <s v="C"/>
    <n v="46"/>
    <s v="Jul"/>
    <x v="2"/>
    <n v="25"/>
    <n v="1150"/>
    <n v="0"/>
    <n v="1150"/>
  </r>
  <r>
    <n v="62"/>
    <x v="2"/>
    <s v="D"/>
    <n v="35"/>
    <s v="Jul"/>
    <x v="1"/>
    <n v="31"/>
    <n v="1085"/>
    <n v="976.5"/>
    <n v="108.5"/>
  </r>
  <r>
    <n v="177"/>
    <x v="2"/>
    <s v="C"/>
    <n v="46"/>
    <s v="Jul"/>
    <x v="0"/>
    <n v="40"/>
    <n v="1840"/>
    <n v="0"/>
    <n v="1840"/>
  </r>
  <r>
    <n v="357"/>
    <x v="2"/>
    <s v="A"/>
    <n v="62"/>
    <s v="Jul"/>
    <x v="2"/>
    <n v="26"/>
    <n v="1612"/>
    <n v="0"/>
    <n v="1612"/>
  </r>
  <r>
    <n v="367"/>
    <x v="2"/>
    <s v="B"/>
    <n v="48"/>
    <s v="Jul"/>
    <x v="0"/>
    <n v="20"/>
    <n v="960"/>
    <n v="0"/>
    <n v="960"/>
  </r>
  <r>
    <n v="590"/>
    <x v="2"/>
    <s v="B"/>
    <n v="48"/>
    <s v="Jul"/>
    <x v="3"/>
    <n v="11"/>
    <n v="528"/>
    <n v="0"/>
    <n v="528"/>
  </r>
  <r>
    <n v="594"/>
    <x v="2"/>
    <s v="D"/>
    <n v="35"/>
    <s v="Jul"/>
    <x v="3"/>
    <n v="41"/>
    <n v="1435"/>
    <n v="0"/>
    <n v="1435"/>
  </r>
  <r>
    <n v="653"/>
    <x v="2"/>
    <s v="C"/>
    <n v="46"/>
    <s v="Jul"/>
    <x v="1"/>
    <n v="3"/>
    <n v="138"/>
    <n v="124.2"/>
    <n v="13.799999999999997"/>
  </r>
  <r>
    <n v="691"/>
    <x v="2"/>
    <s v="A"/>
    <n v="62"/>
    <s v="Jul"/>
    <x v="1"/>
    <n v="2"/>
    <n v="124"/>
    <n v="111.60000000000001"/>
    <n v="12.399999999999991"/>
  </r>
  <r>
    <n v="250"/>
    <x v="2"/>
    <s v="C"/>
    <n v="46"/>
    <s v="Jun"/>
    <x v="2"/>
    <n v="11"/>
    <n v="506"/>
    <n v="0"/>
    <n v="506"/>
  </r>
  <r>
    <n v="320"/>
    <x v="2"/>
    <s v="C"/>
    <n v="46"/>
    <s v="Jun"/>
    <x v="2"/>
    <n v="11"/>
    <n v="506"/>
    <n v="0"/>
    <n v="506"/>
  </r>
  <r>
    <n v="555"/>
    <x v="2"/>
    <s v="C"/>
    <n v="46"/>
    <s v="Jun"/>
    <x v="1"/>
    <n v="28"/>
    <n v="1288"/>
    <n v="1159.2"/>
    <n v="128.79999999999995"/>
  </r>
  <r>
    <n v="592"/>
    <x v="2"/>
    <s v="A"/>
    <n v="62"/>
    <s v="Jun"/>
    <x v="2"/>
    <n v="5"/>
    <n v="310"/>
    <n v="0"/>
    <n v="310"/>
  </r>
  <r>
    <n v="815"/>
    <x v="2"/>
    <s v="A"/>
    <n v="62"/>
    <s v="Jun"/>
    <x v="0"/>
    <n v="42"/>
    <n v="2604"/>
    <n v="0"/>
    <n v="2604"/>
  </r>
  <r>
    <n v="420"/>
    <x v="2"/>
    <s v="D"/>
    <n v="35"/>
    <s v="Mar"/>
    <x v="1"/>
    <n v="49"/>
    <n v="1715"/>
    <n v="1543.5"/>
    <n v="171.5"/>
  </r>
  <r>
    <n v="565"/>
    <x v="2"/>
    <s v="B"/>
    <n v="48"/>
    <s v="Mar"/>
    <x v="0"/>
    <n v="47"/>
    <n v="2256"/>
    <n v="0"/>
    <n v="2256"/>
  </r>
  <r>
    <n v="718"/>
    <x v="2"/>
    <s v="D"/>
    <n v="35"/>
    <s v="Mar"/>
    <x v="0"/>
    <n v="8"/>
    <n v="280"/>
    <n v="0"/>
    <n v="280"/>
  </r>
  <r>
    <n v="847"/>
    <x v="2"/>
    <s v="B"/>
    <n v="48"/>
    <s v="Mar"/>
    <x v="2"/>
    <n v="21"/>
    <n v="1008"/>
    <n v="0"/>
    <n v="1008"/>
  </r>
  <r>
    <n v="927"/>
    <x v="2"/>
    <s v="A"/>
    <n v="62"/>
    <s v="Mar"/>
    <x v="3"/>
    <n v="27"/>
    <n v="1674"/>
    <n v="0"/>
    <n v="1674"/>
  </r>
  <r>
    <n v="107"/>
    <x v="2"/>
    <s v="D"/>
    <n v="35"/>
    <s v="May"/>
    <x v="3"/>
    <n v="29"/>
    <n v="1015"/>
    <n v="0"/>
    <n v="1015"/>
  </r>
  <r>
    <n v="176"/>
    <x v="2"/>
    <s v="C"/>
    <n v="46"/>
    <s v="May"/>
    <x v="0"/>
    <n v="13"/>
    <n v="598"/>
    <n v="0"/>
    <n v="598"/>
  </r>
  <r>
    <n v="242"/>
    <x v="2"/>
    <s v="C"/>
    <n v="46"/>
    <s v="May"/>
    <x v="0"/>
    <n v="10"/>
    <n v="460"/>
    <n v="0"/>
    <n v="460"/>
  </r>
  <r>
    <n v="353"/>
    <x v="2"/>
    <s v="C"/>
    <n v="46"/>
    <s v="May"/>
    <x v="1"/>
    <n v="26"/>
    <n v="1196"/>
    <n v="1076.4000000000001"/>
    <n v="119.59999999999991"/>
  </r>
  <r>
    <n v="438"/>
    <x v="2"/>
    <s v="D"/>
    <n v="35"/>
    <s v="May"/>
    <x v="3"/>
    <n v="9"/>
    <n v="315"/>
    <n v="0"/>
    <n v="315"/>
  </r>
  <r>
    <n v="595"/>
    <x v="2"/>
    <s v="B"/>
    <n v="48"/>
    <s v="May"/>
    <x v="2"/>
    <n v="40"/>
    <n v="1920"/>
    <n v="0"/>
    <n v="1920"/>
  </r>
  <r>
    <n v="766"/>
    <x v="2"/>
    <s v="B"/>
    <n v="48"/>
    <s v="May"/>
    <x v="2"/>
    <n v="19"/>
    <n v="912"/>
    <n v="0"/>
    <n v="912"/>
  </r>
  <r>
    <n v="830"/>
    <x v="2"/>
    <s v="A"/>
    <n v="62"/>
    <s v="May"/>
    <x v="0"/>
    <n v="34"/>
    <n v="2108"/>
    <n v="0"/>
    <n v="2108"/>
  </r>
  <r>
    <n v="866"/>
    <x v="2"/>
    <s v="C"/>
    <n v="46"/>
    <s v="May"/>
    <x v="2"/>
    <n v="49"/>
    <n v="2254"/>
    <n v="0"/>
    <n v="2254"/>
  </r>
  <r>
    <n v="996"/>
    <x v="2"/>
    <s v="A"/>
    <n v="62"/>
    <s v="May"/>
    <x v="3"/>
    <n v="40"/>
    <n v="2480"/>
    <n v="0"/>
    <n v="2480"/>
  </r>
  <r>
    <n v="87"/>
    <x v="2"/>
    <s v="B"/>
    <n v="48"/>
    <s v="Nov"/>
    <x v="2"/>
    <n v="16"/>
    <n v="768"/>
    <n v="0"/>
    <n v="768"/>
  </r>
  <r>
    <n v="267"/>
    <x v="2"/>
    <s v="A"/>
    <n v="62"/>
    <s v="Nov"/>
    <x v="2"/>
    <n v="5"/>
    <n v="310"/>
    <n v="0"/>
    <n v="310"/>
  </r>
  <r>
    <n v="559"/>
    <x v="2"/>
    <s v="A"/>
    <n v="62"/>
    <s v="Nov"/>
    <x v="2"/>
    <n v="13"/>
    <n v="806"/>
    <n v="0"/>
    <n v="806"/>
  </r>
  <r>
    <n v="622"/>
    <x v="2"/>
    <s v="A"/>
    <n v="62"/>
    <s v="Nov"/>
    <x v="3"/>
    <n v="22"/>
    <n v="1364"/>
    <n v="0"/>
    <n v="1364"/>
  </r>
  <r>
    <n v="393"/>
    <x v="2"/>
    <s v="B"/>
    <n v="48"/>
    <s v="Oct"/>
    <x v="0"/>
    <n v="48"/>
    <n v="2304"/>
    <n v="0"/>
    <n v="2304"/>
  </r>
  <r>
    <n v="979"/>
    <x v="2"/>
    <s v="C"/>
    <n v="46"/>
    <s v="Oct"/>
    <x v="2"/>
    <n v="25"/>
    <n v="1150"/>
    <n v="0"/>
    <n v="1150"/>
  </r>
  <r>
    <n v="266"/>
    <x v="2"/>
    <s v="C"/>
    <n v="46"/>
    <s v="Sep"/>
    <x v="2"/>
    <n v="49"/>
    <n v="2254"/>
    <n v="0"/>
    <n v="2254"/>
  </r>
  <r>
    <n v="270"/>
    <x v="2"/>
    <s v="D"/>
    <n v="35"/>
    <s v="Sep"/>
    <x v="2"/>
    <n v="38"/>
    <n v="1330"/>
    <n v="0"/>
    <n v="1330"/>
  </r>
  <r>
    <n v="403"/>
    <x v="2"/>
    <s v="D"/>
    <n v="35"/>
    <s v="Sep"/>
    <x v="2"/>
    <n v="30"/>
    <n v="1050"/>
    <n v="0"/>
    <n v="1050"/>
  </r>
  <r>
    <n v="424"/>
    <x v="2"/>
    <s v="B"/>
    <n v="48"/>
    <s v="Sep"/>
    <x v="2"/>
    <n v="42"/>
    <n v="2016"/>
    <n v="0"/>
    <n v="2016"/>
  </r>
  <r>
    <n v="484"/>
    <x v="2"/>
    <s v="A"/>
    <n v="62"/>
    <s v="Sep"/>
    <x v="1"/>
    <n v="14"/>
    <n v="868"/>
    <n v="781.2"/>
    <n v="86.799999999999955"/>
  </r>
  <r>
    <n v="650"/>
    <x v="2"/>
    <s v="D"/>
    <n v="35"/>
    <s v="Sep"/>
    <x v="1"/>
    <n v="25"/>
    <n v="875"/>
    <n v="787.5"/>
    <n v="87.5"/>
  </r>
  <r>
    <n v="28"/>
    <x v="3"/>
    <s v="B"/>
    <n v="48"/>
    <s v="Apr"/>
    <x v="3"/>
    <n v="2"/>
    <n v="96"/>
    <n v="0"/>
    <n v="96"/>
  </r>
  <r>
    <n v="43"/>
    <x v="3"/>
    <s v="B"/>
    <n v="48"/>
    <s v="Apr"/>
    <x v="3"/>
    <n v="10"/>
    <n v="480"/>
    <n v="0"/>
    <n v="480"/>
  </r>
  <r>
    <n v="133"/>
    <x v="3"/>
    <s v="C"/>
    <n v="46"/>
    <s v="Apr"/>
    <x v="3"/>
    <n v="16"/>
    <n v="736"/>
    <n v="0"/>
    <n v="736"/>
  </r>
  <r>
    <n v="269"/>
    <x v="3"/>
    <s v="B"/>
    <n v="48"/>
    <s v="Apr"/>
    <x v="3"/>
    <n v="14"/>
    <n v="672"/>
    <n v="0"/>
    <n v="672"/>
  </r>
  <r>
    <n v="314"/>
    <x v="3"/>
    <s v="C"/>
    <n v="46"/>
    <s v="Apr"/>
    <x v="3"/>
    <n v="14"/>
    <n v="644"/>
    <n v="0"/>
    <n v="644"/>
  </r>
  <r>
    <n v="352"/>
    <x v="3"/>
    <s v="A"/>
    <n v="62"/>
    <s v="Apr"/>
    <x v="1"/>
    <n v="2"/>
    <n v="124"/>
    <n v="111.60000000000001"/>
    <n v="12.399999999999991"/>
  </r>
  <r>
    <n v="568"/>
    <x v="3"/>
    <s v="B"/>
    <n v="48"/>
    <s v="Apr"/>
    <x v="3"/>
    <n v="22"/>
    <n v="1056"/>
    <n v="0"/>
    <n v="1056"/>
  </r>
  <r>
    <n v="606"/>
    <x v="3"/>
    <s v="A"/>
    <n v="62"/>
    <s v="Apr"/>
    <x v="1"/>
    <n v="8"/>
    <n v="496"/>
    <n v="446.40000000000003"/>
    <n v="49.599999999999966"/>
  </r>
  <r>
    <n v="783"/>
    <x v="3"/>
    <s v="A"/>
    <n v="62"/>
    <s v="Apr"/>
    <x v="1"/>
    <n v="30"/>
    <n v="1860"/>
    <n v="1674"/>
    <n v="186"/>
  </r>
  <r>
    <n v="897"/>
    <x v="3"/>
    <s v="D"/>
    <n v="35"/>
    <s v="Apr"/>
    <x v="3"/>
    <n v="34"/>
    <n v="1190"/>
    <n v="0"/>
    <n v="1190"/>
  </r>
  <r>
    <n v="963"/>
    <x v="3"/>
    <s v="D"/>
    <n v="35"/>
    <s v="Apr"/>
    <x v="0"/>
    <n v="42"/>
    <n v="1470"/>
    <n v="0"/>
    <n v="1470"/>
  </r>
  <r>
    <n v="986"/>
    <x v="3"/>
    <s v="C"/>
    <n v="46"/>
    <s v="Apr"/>
    <x v="3"/>
    <n v="7"/>
    <n v="322"/>
    <n v="0"/>
    <n v="322"/>
  </r>
  <r>
    <n v="115"/>
    <x v="3"/>
    <s v="C"/>
    <n v="46"/>
    <s v="Aug"/>
    <x v="1"/>
    <n v="23"/>
    <n v="1058"/>
    <n v="952.2"/>
    <n v="105.79999999999995"/>
  </r>
  <r>
    <n v="217"/>
    <x v="3"/>
    <s v="B"/>
    <n v="48"/>
    <s v="Aug"/>
    <x v="1"/>
    <n v="40"/>
    <n v="1920"/>
    <n v="1728"/>
    <n v="192"/>
  </r>
  <r>
    <n v="341"/>
    <x v="3"/>
    <s v="B"/>
    <n v="48"/>
    <s v="Aug"/>
    <x v="0"/>
    <n v="47"/>
    <n v="2256"/>
    <n v="0"/>
    <n v="2256"/>
  </r>
  <r>
    <n v="365"/>
    <x v="3"/>
    <s v="C"/>
    <n v="46"/>
    <s v="Aug"/>
    <x v="3"/>
    <n v="22"/>
    <n v="1012"/>
    <n v="0"/>
    <n v="1012"/>
  </r>
  <r>
    <n v="415"/>
    <x v="3"/>
    <s v="B"/>
    <n v="48"/>
    <s v="Aug"/>
    <x v="3"/>
    <n v="32"/>
    <n v="1536"/>
    <n v="0"/>
    <n v="1536"/>
  </r>
  <r>
    <n v="431"/>
    <x v="3"/>
    <s v="B"/>
    <n v="48"/>
    <s v="Aug"/>
    <x v="2"/>
    <n v="29"/>
    <n v="1392"/>
    <n v="0"/>
    <n v="1392"/>
  </r>
  <r>
    <n v="666"/>
    <x v="3"/>
    <s v="C"/>
    <n v="46"/>
    <s v="Aug"/>
    <x v="0"/>
    <n v="33"/>
    <n v="1518"/>
    <n v="0"/>
    <n v="1518"/>
  </r>
  <r>
    <n v="675"/>
    <x v="3"/>
    <s v="B"/>
    <n v="48"/>
    <s v="Aug"/>
    <x v="3"/>
    <n v="14"/>
    <n v="672"/>
    <n v="0"/>
    <n v="672"/>
  </r>
  <r>
    <n v="723"/>
    <x v="3"/>
    <s v="D"/>
    <n v="35"/>
    <s v="Aug"/>
    <x v="2"/>
    <n v="13"/>
    <n v="455"/>
    <n v="0"/>
    <n v="455"/>
  </r>
  <r>
    <n v="879"/>
    <x v="3"/>
    <s v="B"/>
    <n v="48"/>
    <s v="Aug"/>
    <x v="3"/>
    <n v="14"/>
    <n v="672"/>
    <n v="0"/>
    <n v="672"/>
  </r>
  <r>
    <n v="931"/>
    <x v="3"/>
    <s v="A"/>
    <n v="62"/>
    <s v="Aug"/>
    <x v="3"/>
    <n v="41"/>
    <n v="2542"/>
    <n v="0"/>
    <n v="2542"/>
  </r>
  <r>
    <n v="70"/>
    <x v="3"/>
    <s v="B"/>
    <n v="48"/>
    <s v="Dec"/>
    <x v="3"/>
    <n v="26"/>
    <n v="1248"/>
    <n v="1123.2"/>
    <n v="124.79999999999995"/>
  </r>
  <r>
    <n v="237"/>
    <x v="3"/>
    <s v="A"/>
    <n v="62"/>
    <s v="Dec"/>
    <x v="2"/>
    <n v="47"/>
    <n v="2914"/>
    <n v="2622.6"/>
    <n v="291.40000000000009"/>
  </r>
  <r>
    <n v="252"/>
    <x v="3"/>
    <s v="B"/>
    <n v="48"/>
    <s v="Dec"/>
    <x v="1"/>
    <n v="7"/>
    <n v="336"/>
    <n v="302.40000000000003"/>
    <n v="33.599999999999966"/>
  </r>
  <r>
    <n v="256"/>
    <x v="3"/>
    <s v="C"/>
    <n v="46"/>
    <s v="Dec"/>
    <x v="1"/>
    <n v="39"/>
    <n v="1794"/>
    <n v="1614.6000000000001"/>
    <n v="179.39999999999986"/>
  </r>
  <r>
    <n v="508"/>
    <x v="3"/>
    <s v="A"/>
    <n v="62"/>
    <s v="Dec"/>
    <x v="0"/>
    <n v="4"/>
    <n v="248"/>
    <n v="223.20000000000002"/>
    <n v="24.799999999999983"/>
  </r>
  <r>
    <n v="613"/>
    <x v="3"/>
    <s v="C"/>
    <n v="46"/>
    <s v="Dec"/>
    <x v="2"/>
    <n v="44"/>
    <n v="2024"/>
    <n v="1821.6000000000001"/>
    <n v="202.39999999999986"/>
  </r>
  <r>
    <n v="665"/>
    <x v="3"/>
    <s v="B"/>
    <n v="48"/>
    <s v="Dec"/>
    <x v="2"/>
    <n v="48"/>
    <n v="2304"/>
    <n v="2073.6"/>
    <n v="230.40000000000009"/>
  </r>
  <r>
    <n v="856"/>
    <x v="3"/>
    <s v="D"/>
    <n v="35"/>
    <s v="Dec"/>
    <x v="0"/>
    <n v="33"/>
    <n v="1155"/>
    <n v="1039.5"/>
    <n v="115.5"/>
  </r>
  <r>
    <n v="970"/>
    <x v="3"/>
    <s v="B"/>
    <n v="48"/>
    <s v="Dec"/>
    <x v="2"/>
    <n v="27"/>
    <n v="1296"/>
    <n v="1166.4000000000001"/>
    <n v="129.59999999999991"/>
  </r>
  <r>
    <n v="14"/>
    <x v="3"/>
    <s v="D"/>
    <n v="35"/>
    <s v="Feb"/>
    <x v="3"/>
    <n v="4"/>
    <n v="140"/>
    <n v="0"/>
    <n v="140"/>
  </r>
  <r>
    <n v="15"/>
    <x v="3"/>
    <s v="A"/>
    <n v="62"/>
    <s v="Feb"/>
    <x v="0"/>
    <n v="6"/>
    <n v="372"/>
    <n v="0"/>
    <n v="372"/>
  </r>
  <r>
    <n v="25"/>
    <x v="3"/>
    <s v="B"/>
    <n v="48"/>
    <s v="Feb"/>
    <x v="1"/>
    <n v="3"/>
    <n v="144"/>
    <n v="129.6"/>
    <n v="14.400000000000006"/>
  </r>
  <r>
    <n v="116"/>
    <x v="3"/>
    <s v="D"/>
    <n v="35"/>
    <s v="Feb"/>
    <x v="2"/>
    <n v="22"/>
    <n v="770"/>
    <n v="0"/>
    <n v="770"/>
  </r>
  <r>
    <n v="156"/>
    <x v="3"/>
    <s v="A"/>
    <n v="62"/>
    <s v="Feb"/>
    <x v="2"/>
    <n v="41"/>
    <n v="2542"/>
    <n v="0"/>
    <n v="2542"/>
  </r>
  <r>
    <n v="467"/>
    <x v="3"/>
    <s v="D"/>
    <n v="35"/>
    <s v="Feb"/>
    <x v="0"/>
    <n v="29"/>
    <n v="1015"/>
    <n v="0"/>
    <n v="1015"/>
  </r>
  <r>
    <n v="498"/>
    <x v="3"/>
    <s v="D"/>
    <n v="35"/>
    <s v="Feb"/>
    <x v="2"/>
    <n v="8"/>
    <n v="280"/>
    <n v="0"/>
    <n v="280"/>
  </r>
  <r>
    <n v="646"/>
    <x v="3"/>
    <s v="D"/>
    <n v="35"/>
    <s v="Feb"/>
    <x v="0"/>
    <n v="42"/>
    <n v="1470"/>
    <n v="0"/>
    <n v="1470"/>
  </r>
  <r>
    <n v="649"/>
    <x v="3"/>
    <s v="D"/>
    <n v="35"/>
    <s v="Feb"/>
    <x v="1"/>
    <n v="31"/>
    <n v="1085"/>
    <n v="976.5"/>
    <n v="108.5"/>
  </r>
  <r>
    <n v="683"/>
    <x v="3"/>
    <s v="A"/>
    <n v="62"/>
    <s v="Feb"/>
    <x v="2"/>
    <n v="36"/>
    <n v="2232"/>
    <n v="0"/>
    <n v="2232"/>
  </r>
  <r>
    <n v="735"/>
    <x v="3"/>
    <s v="C"/>
    <n v="46"/>
    <s v="Feb"/>
    <x v="2"/>
    <n v="46"/>
    <n v="2116"/>
    <n v="0"/>
    <n v="2116"/>
  </r>
  <r>
    <n v="817"/>
    <x v="3"/>
    <s v="B"/>
    <n v="48"/>
    <s v="Feb"/>
    <x v="2"/>
    <n v="13"/>
    <n v="624"/>
    <n v="0"/>
    <n v="624"/>
  </r>
  <r>
    <n v="981"/>
    <x v="3"/>
    <s v="C"/>
    <n v="46"/>
    <s v="Feb"/>
    <x v="1"/>
    <n v="22"/>
    <n v="1012"/>
    <n v="910.80000000000007"/>
    <n v="101.19999999999993"/>
  </r>
  <r>
    <n v="63"/>
    <x v="3"/>
    <s v="D"/>
    <n v="35"/>
    <s v="Jan"/>
    <x v="1"/>
    <n v="30"/>
    <n v="1050"/>
    <n v="945"/>
    <n v="105"/>
  </r>
  <r>
    <n v="159"/>
    <x v="3"/>
    <s v="A"/>
    <n v="62"/>
    <s v="Jan"/>
    <x v="1"/>
    <n v="45"/>
    <n v="2790"/>
    <n v="2511"/>
    <n v="279"/>
  </r>
  <r>
    <n v="276"/>
    <x v="3"/>
    <s v="D"/>
    <n v="35"/>
    <s v="Jan"/>
    <x v="1"/>
    <n v="18"/>
    <n v="630"/>
    <n v="567"/>
    <n v="63"/>
  </r>
  <r>
    <n v="333"/>
    <x v="3"/>
    <s v="A"/>
    <n v="62"/>
    <s v="Jan"/>
    <x v="0"/>
    <n v="37"/>
    <n v="2294"/>
    <n v="0"/>
    <n v="2294"/>
  </r>
  <r>
    <n v="34"/>
    <x v="3"/>
    <s v="D"/>
    <n v="35"/>
    <s v="Jul"/>
    <x v="0"/>
    <n v="46"/>
    <n v="1610"/>
    <n v="0"/>
    <n v="1610"/>
  </r>
  <r>
    <n v="957"/>
    <x v="3"/>
    <s v="D"/>
    <n v="35"/>
    <s v="Jul"/>
    <x v="1"/>
    <n v="18"/>
    <n v="630"/>
    <n v="567"/>
    <n v="63"/>
  </r>
  <r>
    <n v="967"/>
    <x v="3"/>
    <s v="A"/>
    <n v="62"/>
    <s v="Jul"/>
    <x v="1"/>
    <n v="22"/>
    <n v="1364"/>
    <n v="1227.6000000000001"/>
    <n v="136.39999999999986"/>
  </r>
  <r>
    <n v="155"/>
    <x v="3"/>
    <s v="C"/>
    <n v="46"/>
    <s v="Jun"/>
    <x v="2"/>
    <n v="36"/>
    <n v="1656"/>
    <n v="0"/>
    <n v="1656"/>
  </r>
  <r>
    <n v="166"/>
    <x v="3"/>
    <s v="B"/>
    <n v="48"/>
    <s v="Jun"/>
    <x v="1"/>
    <n v="37"/>
    <n v="1776"/>
    <n v="1598.4"/>
    <n v="177.59999999999991"/>
  </r>
  <r>
    <n v="277"/>
    <x v="3"/>
    <s v="C"/>
    <n v="46"/>
    <s v="Jun"/>
    <x v="1"/>
    <n v="10"/>
    <n v="460"/>
    <n v="414"/>
    <n v="46"/>
  </r>
  <r>
    <n v="284"/>
    <x v="3"/>
    <s v="C"/>
    <n v="46"/>
    <s v="Jun"/>
    <x v="2"/>
    <n v="4"/>
    <n v="184"/>
    <n v="0"/>
    <n v="184"/>
  </r>
  <r>
    <n v="285"/>
    <x v="3"/>
    <s v="B"/>
    <n v="48"/>
    <s v="Jun"/>
    <x v="0"/>
    <n v="1"/>
    <n v="48"/>
    <n v="0"/>
    <n v="48"/>
  </r>
  <r>
    <n v="515"/>
    <x v="3"/>
    <s v="B"/>
    <n v="48"/>
    <s v="Jun"/>
    <x v="3"/>
    <n v="17"/>
    <n v="816"/>
    <n v="0"/>
    <n v="816"/>
  </r>
  <r>
    <n v="569"/>
    <x v="3"/>
    <s v="D"/>
    <n v="35"/>
    <s v="Jun"/>
    <x v="2"/>
    <n v="6"/>
    <n v="210"/>
    <n v="0"/>
    <n v="210"/>
  </r>
  <r>
    <n v="770"/>
    <x v="3"/>
    <s v="B"/>
    <n v="48"/>
    <s v="Jun"/>
    <x v="3"/>
    <n v="47"/>
    <n v="2256"/>
    <n v="0"/>
    <n v="2256"/>
  </r>
  <r>
    <n v="892"/>
    <x v="3"/>
    <s v="B"/>
    <n v="48"/>
    <s v="Jun"/>
    <x v="1"/>
    <n v="39"/>
    <n v="1872"/>
    <n v="1684.8"/>
    <n v="187.20000000000005"/>
  </r>
  <r>
    <n v="915"/>
    <x v="3"/>
    <s v="B"/>
    <n v="48"/>
    <s v="Jun"/>
    <x v="3"/>
    <n v="17"/>
    <n v="816"/>
    <n v="0"/>
    <n v="816"/>
  </r>
  <r>
    <n v="953"/>
    <x v="3"/>
    <s v="C"/>
    <n v="46"/>
    <s v="Jun"/>
    <x v="3"/>
    <n v="3"/>
    <n v="138"/>
    <n v="0"/>
    <n v="138"/>
  </r>
  <r>
    <n v="92"/>
    <x v="3"/>
    <s v="D"/>
    <n v="35"/>
    <s v="Mar"/>
    <x v="1"/>
    <n v="18"/>
    <n v="630"/>
    <n v="567"/>
    <n v="63"/>
  </r>
  <r>
    <n v="225"/>
    <x v="3"/>
    <s v="C"/>
    <n v="46"/>
    <s v="Mar"/>
    <x v="2"/>
    <n v="21"/>
    <n v="966"/>
    <n v="0"/>
    <n v="966"/>
  </r>
  <r>
    <n v="241"/>
    <x v="3"/>
    <s v="B"/>
    <n v="48"/>
    <s v="Mar"/>
    <x v="0"/>
    <n v="25"/>
    <n v="1200"/>
    <n v="0"/>
    <n v="1200"/>
  </r>
  <r>
    <n v="249"/>
    <x v="3"/>
    <s v="A"/>
    <n v="62"/>
    <s v="Mar"/>
    <x v="2"/>
    <n v="41"/>
    <n v="2542"/>
    <n v="0"/>
    <n v="2542"/>
  </r>
  <r>
    <n v="408"/>
    <x v="3"/>
    <s v="C"/>
    <n v="46"/>
    <s v="Mar"/>
    <x v="0"/>
    <n v="20"/>
    <n v="920"/>
    <n v="0"/>
    <n v="920"/>
  </r>
  <r>
    <n v="514"/>
    <x v="3"/>
    <s v="B"/>
    <n v="48"/>
    <s v="Mar"/>
    <x v="2"/>
    <n v="47"/>
    <n v="2256"/>
    <n v="0"/>
    <n v="2256"/>
  </r>
  <r>
    <n v="567"/>
    <x v="3"/>
    <s v="C"/>
    <n v="46"/>
    <s v="Mar"/>
    <x v="0"/>
    <n v="30"/>
    <n v="1380"/>
    <n v="0"/>
    <n v="1380"/>
  </r>
  <r>
    <n v="681"/>
    <x v="3"/>
    <s v="D"/>
    <n v="35"/>
    <s v="Mar"/>
    <x v="0"/>
    <n v="18"/>
    <n v="630"/>
    <n v="0"/>
    <n v="630"/>
  </r>
  <r>
    <n v="987"/>
    <x v="3"/>
    <s v="C"/>
    <n v="46"/>
    <s v="Mar"/>
    <x v="1"/>
    <n v="18"/>
    <n v="828"/>
    <n v="745.2"/>
    <n v="82.799999999999955"/>
  </r>
  <r>
    <n v="20"/>
    <x v="3"/>
    <s v="B"/>
    <n v="48"/>
    <s v="May"/>
    <x v="1"/>
    <n v="41"/>
    <n v="1968"/>
    <n v="1771.2"/>
    <n v="196.79999999999995"/>
  </r>
  <r>
    <n v="38"/>
    <x v="3"/>
    <s v="D"/>
    <n v="35"/>
    <s v="May"/>
    <x v="2"/>
    <n v="47"/>
    <n v="1645"/>
    <n v="0"/>
    <n v="1645"/>
  </r>
  <r>
    <n v="178"/>
    <x v="3"/>
    <s v="D"/>
    <n v="35"/>
    <s v="May"/>
    <x v="0"/>
    <n v="6"/>
    <n v="210"/>
    <n v="0"/>
    <n v="210"/>
  </r>
  <r>
    <n v="436"/>
    <x v="3"/>
    <s v="C"/>
    <n v="46"/>
    <s v="May"/>
    <x v="2"/>
    <n v="45"/>
    <n v="2070"/>
    <n v="0"/>
    <n v="2070"/>
  </r>
  <r>
    <n v="460"/>
    <x v="3"/>
    <s v="A"/>
    <n v="62"/>
    <s v="May"/>
    <x v="3"/>
    <n v="39"/>
    <n v="2418"/>
    <n v="0"/>
    <n v="2418"/>
  </r>
  <r>
    <n v="519"/>
    <x v="3"/>
    <s v="D"/>
    <n v="35"/>
    <s v="May"/>
    <x v="2"/>
    <n v="33"/>
    <n v="1155"/>
    <n v="0"/>
    <n v="1155"/>
  </r>
  <r>
    <n v="809"/>
    <x v="3"/>
    <s v="D"/>
    <n v="35"/>
    <s v="May"/>
    <x v="0"/>
    <n v="38"/>
    <n v="1330"/>
    <n v="0"/>
    <n v="1330"/>
  </r>
  <r>
    <n v="812"/>
    <x v="3"/>
    <s v="C"/>
    <n v="46"/>
    <s v="May"/>
    <x v="2"/>
    <n v="26"/>
    <n v="1196"/>
    <n v="0"/>
    <n v="1196"/>
  </r>
  <r>
    <n v="906"/>
    <x v="3"/>
    <s v="A"/>
    <n v="62"/>
    <s v="May"/>
    <x v="2"/>
    <n v="6"/>
    <n v="372"/>
    <n v="0"/>
    <n v="372"/>
  </r>
  <r>
    <n v="170"/>
    <x v="3"/>
    <s v="A"/>
    <n v="62"/>
    <s v="Nov"/>
    <x v="0"/>
    <n v="39"/>
    <n v="2418"/>
    <n v="0"/>
    <n v="2418"/>
  </r>
  <r>
    <n v="347"/>
    <x v="3"/>
    <s v="B"/>
    <n v="48"/>
    <s v="Nov"/>
    <x v="1"/>
    <n v="38"/>
    <n v="1824"/>
    <n v="1641.6000000000001"/>
    <n v="182.39999999999986"/>
  </r>
  <r>
    <n v="378"/>
    <x v="3"/>
    <s v="B"/>
    <n v="48"/>
    <s v="Nov"/>
    <x v="3"/>
    <n v="4"/>
    <n v="192"/>
    <n v="0"/>
    <n v="192"/>
  </r>
  <r>
    <n v="452"/>
    <x v="3"/>
    <s v="D"/>
    <n v="35"/>
    <s v="Nov"/>
    <x v="0"/>
    <n v="31"/>
    <n v="1085"/>
    <n v="0"/>
    <n v="1085"/>
  </r>
  <r>
    <n v="645"/>
    <x v="3"/>
    <s v="B"/>
    <n v="48"/>
    <s v="Nov"/>
    <x v="1"/>
    <n v="8"/>
    <n v="384"/>
    <n v="345.6"/>
    <n v="38.399999999999977"/>
  </r>
  <r>
    <n v="936"/>
    <x v="3"/>
    <s v="C"/>
    <n v="46"/>
    <s v="Nov"/>
    <x v="0"/>
    <n v="40"/>
    <n v="1840"/>
    <n v="0"/>
    <n v="1840"/>
  </r>
  <r>
    <n v="182"/>
    <x v="3"/>
    <s v="C"/>
    <n v="46"/>
    <s v="Oct"/>
    <x v="3"/>
    <n v="45"/>
    <n v="2070"/>
    <n v="0"/>
    <n v="2070"/>
  </r>
  <r>
    <n v="194"/>
    <x v="3"/>
    <s v="C"/>
    <n v="46"/>
    <s v="Oct"/>
    <x v="3"/>
    <n v="5"/>
    <n v="230"/>
    <n v="0"/>
    <n v="230"/>
  </r>
  <r>
    <n v="211"/>
    <x v="3"/>
    <s v="A"/>
    <n v="62"/>
    <s v="Oct"/>
    <x v="0"/>
    <n v="38"/>
    <n v="2356"/>
    <n v="0"/>
    <n v="2356"/>
  </r>
  <r>
    <n v="248"/>
    <x v="3"/>
    <s v="C"/>
    <n v="46"/>
    <s v="Oct"/>
    <x v="3"/>
    <n v="5"/>
    <n v="230"/>
    <n v="0"/>
    <n v="230"/>
  </r>
  <r>
    <n v="327"/>
    <x v="3"/>
    <s v="A"/>
    <n v="62"/>
    <s v="Oct"/>
    <x v="0"/>
    <n v="35"/>
    <n v="2170"/>
    <n v="0"/>
    <n v="2170"/>
  </r>
  <r>
    <n v="755"/>
    <x v="3"/>
    <s v="B"/>
    <n v="48"/>
    <s v="Oct"/>
    <x v="2"/>
    <n v="34"/>
    <n v="1632"/>
    <n v="0"/>
    <n v="1632"/>
  </r>
  <r>
    <n v="767"/>
    <x v="3"/>
    <s v="D"/>
    <n v="35"/>
    <s v="Oct"/>
    <x v="3"/>
    <n v="41"/>
    <n v="1435"/>
    <n v="0"/>
    <n v="1435"/>
  </r>
  <r>
    <n v="859"/>
    <x v="3"/>
    <s v="C"/>
    <n v="46"/>
    <s v="Oct"/>
    <x v="3"/>
    <n v="32"/>
    <n v="1472"/>
    <n v="0"/>
    <n v="1472"/>
  </r>
  <r>
    <n v="960"/>
    <x v="3"/>
    <s v="B"/>
    <n v="48"/>
    <s v="Oct"/>
    <x v="0"/>
    <n v="50"/>
    <n v="2400"/>
    <n v="0"/>
    <n v="2400"/>
  </r>
  <r>
    <n v="994"/>
    <x v="3"/>
    <s v="B"/>
    <n v="48"/>
    <s v="Oct"/>
    <x v="3"/>
    <n v="5"/>
    <n v="240"/>
    <n v="0"/>
    <n v="240"/>
  </r>
  <r>
    <n v="292"/>
    <x v="3"/>
    <s v="A"/>
    <n v="62"/>
    <s v="Sep"/>
    <x v="3"/>
    <n v="34"/>
    <n v="2108"/>
    <n v="0"/>
    <n v="2108"/>
  </r>
  <r>
    <n v="443"/>
    <x v="3"/>
    <s v="B"/>
    <n v="48"/>
    <s v="Sep"/>
    <x v="2"/>
    <n v="32"/>
    <n v="1536"/>
    <n v="0"/>
    <n v="1536"/>
  </r>
  <r>
    <n v="446"/>
    <x v="3"/>
    <s v="A"/>
    <n v="62"/>
    <s v="Sep"/>
    <x v="3"/>
    <n v="20"/>
    <n v="1240"/>
    <n v="0"/>
    <n v="1240"/>
  </r>
  <r>
    <n v="773"/>
    <x v="3"/>
    <s v="C"/>
    <n v="46"/>
    <s v="Sep"/>
    <x v="1"/>
    <n v="30"/>
    <n v="1380"/>
    <n v="1242"/>
    <n v="138"/>
  </r>
  <r>
    <n v="778"/>
    <x v="3"/>
    <s v="D"/>
    <n v="35"/>
    <s v="Sep"/>
    <x v="2"/>
    <n v="50"/>
    <n v="1750"/>
    <n v="0"/>
    <n v="1750"/>
  </r>
  <r>
    <n v="840"/>
    <x v="3"/>
    <s v="B"/>
    <n v="48"/>
    <s v="Sep"/>
    <x v="2"/>
    <n v="44"/>
    <n v="2112"/>
    <n v="0"/>
    <n v="2112"/>
  </r>
  <r>
    <n v="854"/>
    <x v="3"/>
    <s v="A"/>
    <n v="62"/>
    <s v="Sep"/>
    <x v="1"/>
    <n v="40"/>
    <n v="2480"/>
    <n v="2232"/>
    <n v="248"/>
  </r>
  <r>
    <n v="951"/>
    <x v="3"/>
    <s v="C"/>
    <n v="46"/>
    <s v="Sep"/>
    <x v="1"/>
    <n v="3"/>
    <n v="138"/>
    <n v="124.2"/>
    <n v="13.799999999999997"/>
  </r>
  <r>
    <n v="975"/>
    <x v="3"/>
    <s v="C"/>
    <n v="46"/>
    <s v="Sep"/>
    <x v="1"/>
    <n v="50"/>
    <n v="2300"/>
    <n v="2070"/>
    <n v="230"/>
  </r>
  <r>
    <n v="33"/>
    <x v="4"/>
    <s v="B"/>
    <n v="48"/>
    <s v="Apr"/>
    <x v="1"/>
    <n v="24"/>
    <n v="1152"/>
    <n v="1036.8"/>
    <n v="115.20000000000005"/>
  </r>
  <r>
    <n v="74"/>
    <x v="4"/>
    <s v="B"/>
    <n v="48"/>
    <s v="Apr"/>
    <x v="1"/>
    <n v="5"/>
    <n v="240"/>
    <n v="216"/>
    <n v="24"/>
  </r>
  <r>
    <n v="81"/>
    <x v="4"/>
    <s v="B"/>
    <n v="48"/>
    <s v="Apr"/>
    <x v="0"/>
    <n v="2"/>
    <n v="96"/>
    <n v="0"/>
    <n v="96"/>
  </r>
  <r>
    <n v="288"/>
    <x v="4"/>
    <s v="D"/>
    <n v="35"/>
    <s v="Apr"/>
    <x v="1"/>
    <n v="49"/>
    <n v="1715"/>
    <n v="1543.5"/>
    <n v="171.5"/>
  </r>
  <r>
    <n v="306"/>
    <x v="4"/>
    <s v="D"/>
    <n v="35"/>
    <s v="Apr"/>
    <x v="0"/>
    <n v="42"/>
    <n v="1470"/>
    <n v="0"/>
    <n v="1470"/>
  </r>
  <r>
    <n v="874"/>
    <x v="4"/>
    <s v="A"/>
    <n v="62"/>
    <s v="Apr"/>
    <x v="2"/>
    <n v="2"/>
    <n v="124"/>
    <n v="0"/>
    <n v="124"/>
  </r>
  <r>
    <n v="127"/>
    <x v="4"/>
    <s v="A"/>
    <n v="62"/>
    <s v="Aug"/>
    <x v="0"/>
    <n v="40"/>
    <n v="2480"/>
    <n v="0"/>
    <n v="2480"/>
  </r>
  <r>
    <n v="326"/>
    <x v="4"/>
    <s v="B"/>
    <n v="48"/>
    <s v="Aug"/>
    <x v="1"/>
    <n v="19"/>
    <n v="912"/>
    <n v="820.80000000000007"/>
    <n v="91.199999999999932"/>
  </r>
  <r>
    <n v="465"/>
    <x v="4"/>
    <s v="A"/>
    <n v="62"/>
    <s v="Aug"/>
    <x v="1"/>
    <n v="9"/>
    <n v="558"/>
    <n v="502.2"/>
    <n v="55.800000000000011"/>
  </r>
  <r>
    <n v="16"/>
    <x v="4"/>
    <s v="C"/>
    <n v="46"/>
    <s v="Dec"/>
    <x v="3"/>
    <n v="24"/>
    <n v="1104"/>
    <n v="993.6"/>
    <n v="110.39999999999998"/>
  </r>
  <r>
    <n v="360"/>
    <x v="4"/>
    <s v="B"/>
    <n v="48"/>
    <s v="Dec"/>
    <x v="0"/>
    <n v="17"/>
    <n v="816"/>
    <n v="734.4"/>
    <n v="81.600000000000023"/>
  </r>
  <r>
    <n v="493"/>
    <x v="4"/>
    <s v="C"/>
    <n v="46"/>
    <s v="Dec"/>
    <x v="1"/>
    <n v="22"/>
    <n v="1012"/>
    <n v="910.80000000000007"/>
    <n v="101.19999999999993"/>
  </r>
  <r>
    <n v="558"/>
    <x v="4"/>
    <s v="B"/>
    <n v="48"/>
    <s v="Dec"/>
    <x v="1"/>
    <n v="14"/>
    <n v="672"/>
    <n v="604.80000000000007"/>
    <n v="67.199999999999932"/>
  </r>
  <r>
    <n v="608"/>
    <x v="4"/>
    <s v="C"/>
    <n v="46"/>
    <s v="Dec"/>
    <x v="2"/>
    <n v="6"/>
    <n v="276"/>
    <n v="248.4"/>
    <n v="27.599999999999994"/>
  </r>
  <r>
    <n v="732"/>
    <x v="4"/>
    <s v="A"/>
    <n v="62"/>
    <s v="Dec"/>
    <x v="3"/>
    <n v="32"/>
    <n v="1984"/>
    <n v="1785.6000000000001"/>
    <n v="198.39999999999986"/>
  </r>
  <r>
    <n v="181"/>
    <x v="4"/>
    <s v="C"/>
    <n v="46"/>
    <s v="Feb"/>
    <x v="3"/>
    <n v="20"/>
    <n v="920"/>
    <n v="0"/>
    <n v="920"/>
  </r>
  <r>
    <n v="229"/>
    <x v="4"/>
    <s v="B"/>
    <n v="48"/>
    <s v="Feb"/>
    <x v="3"/>
    <n v="29"/>
    <n v="1392"/>
    <n v="0"/>
    <n v="1392"/>
  </r>
  <r>
    <n v="280"/>
    <x v="4"/>
    <s v="B"/>
    <n v="48"/>
    <s v="Feb"/>
    <x v="1"/>
    <n v="21"/>
    <n v="1008"/>
    <n v="907.2"/>
    <n v="100.79999999999995"/>
  </r>
  <r>
    <n v="895"/>
    <x v="4"/>
    <s v="A"/>
    <n v="62"/>
    <s v="Feb"/>
    <x v="2"/>
    <n v="12"/>
    <n v="744"/>
    <n v="0"/>
    <n v="744"/>
  </r>
  <r>
    <n v="919"/>
    <x v="4"/>
    <s v="C"/>
    <n v="46"/>
    <s v="Feb"/>
    <x v="2"/>
    <n v="36"/>
    <n v="1656"/>
    <n v="0"/>
    <n v="1656"/>
  </r>
  <r>
    <n v="139"/>
    <x v="4"/>
    <s v="D"/>
    <n v="35"/>
    <s v="Jan"/>
    <x v="1"/>
    <n v="48"/>
    <n v="1680"/>
    <n v="1512"/>
    <n v="168"/>
  </r>
  <r>
    <n v="304"/>
    <x v="4"/>
    <s v="A"/>
    <n v="62"/>
    <s v="Jan"/>
    <x v="3"/>
    <n v="34"/>
    <n v="2108"/>
    <n v="0"/>
    <n v="2108"/>
  </r>
  <r>
    <n v="457"/>
    <x v="4"/>
    <s v="C"/>
    <n v="46"/>
    <s v="Jan"/>
    <x v="3"/>
    <n v="45"/>
    <n v="2070"/>
    <n v="0"/>
    <n v="2070"/>
  </r>
  <r>
    <n v="464"/>
    <x v="4"/>
    <s v="A"/>
    <n v="62"/>
    <s v="Jan"/>
    <x v="2"/>
    <n v="32"/>
    <n v="1984"/>
    <n v="0"/>
    <n v="1984"/>
  </r>
  <r>
    <n v="738"/>
    <x v="4"/>
    <s v="C"/>
    <n v="46"/>
    <s v="Jan"/>
    <x v="1"/>
    <n v="14"/>
    <n v="644"/>
    <n v="579.6"/>
    <n v="64.399999999999977"/>
  </r>
  <r>
    <n v="834"/>
    <x v="4"/>
    <s v="D"/>
    <n v="35"/>
    <s v="Jan"/>
    <x v="2"/>
    <n v="10"/>
    <n v="350"/>
    <n v="0"/>
    <n v="350"/>
  </r>
  <r>
    <n v="72"/>
    <x v="4"/>
    <s v="B"/>
    <n v="48"/>
    <s v="Jul"/>
    <x v="1"/>
    <n v="31"/>
    <n v="1488"/>
    <n v="1339.2"/>
    <n v="148.79999999999995"/>
  </r>
  <r>
    <n v="187"/>
    <x v="4"/>
    <s v="D"/>
    <n v="35"/>
    <s v="Jul"/>
    <x v="2"/>
    <n v="39"/>
    <n v="1365"/>
    <n v="0"/>
    <n v="1365"/>
  </r>
  <r>
    <n v="338"/>
    <x v="4"/>
    <s v="C"/>
    <n v="46"/>
    <s v="Jul"/>
    <x v="3"/>
    <n v="8"/>
    <n v="368"/>
    <n v="0"/>
    <n v="368"/>
  </r>
  <r>
    <n v="449"/>
    <x v="4"/>
    <s v="C"/>
    <n v="46"/>
    <s v="Jul"/>
    <x v="1"/>
    <n v="25"/>
    <n v="1150"/>
    <n v="1035"/>
    <n v="115"/>
  </r>
  <r>
    <n v="482"/>
    <x v="4"/>
    <s v="B"/>
    <n v="48"/>
    <s v="Jul"/>
    <x v="3"/>
    <n v="20"/>
    <n v="960"/>
    <n v="0"/>
    <n v="960"/>
  </r>
  <r>
    <n v="617"/>
    <x v="4"/>
    <s v="D"/>
    <n v="35"/>
    <s v="Jul"/>
    <x v="3"/>
    <n v="34"/>
    <n v="1190"/>
    <n v="0"/>
    <n v="1190"/>
  </r>
  <r>
    <n v="641"/>
    <x v="4"/>
    <s v="C"/>
    <n v="46"/>
    <s v="Jul"/>
    <x v="3"/>
    <n v="13"/>
    <n v="598"/>
    <n v="0"/>
    <n v="598"/>
  </r>
  <r>
    <n v="743"/>
    <x v="4"/>
    <s v="A"/>
    <n v="62"/>
    <s v="Jul"/>
    <x v="1"/>
    <n v="27"/>
    <n v="1674"/>
    <n v="1506.6000000000001"/>
    <n v="167.39999999999986"/>
  </r>
  <r>
    <n v="748"/>
    <x v="4"/>
    <s v="D"/>
    <n v="35"/>
    <s v="Jul"/>
    <x v="3"/>
    <n v="9"/>
    <n v="315"/>
    <n v="0"/>
    <n v="315"/>
  </r>
  <r>
    <n v="884"/>
    <x v="4"/>
    <s v="B"/>
    <n v="48"/>
    <s v="Jul"/>
    <x v="1"/>
    <n v="20"/>
    <n v="960"/>
    <n v="864"/>
    <n v="96"/>
  </r>
  <r>
    <n v="955"/>
    <x v="4"/>
    <s v="B"/>
    <n v="48"/>
    <s v="Jul"/>
    <x v="3"/>
    <n v="39"/>
    <n v="1872"/>
    <n v="0"/>
    <n v="1872"/>
  </r>
  <r>
    <n v="977"/>
    <x v="4"/>
    <s v="D"/>
    <n v="35"/>
    <s v="Jul"/>
    <x v="2"/>
    <n v="37"/>
    <n v="1295"/>
    <n v="0"/>
    <n v="1295"/>
  </r>
  <r>
    <n v="989"/>
    <x v="4"/>
    <s v="A"/>
    <n v="62"/>
    <s v="Jul"/>
    <x v="0"/>
    <n v="2"/>
    <n v="124"/>
    <n v="0"/>
    <n v="124"/>
  </r>
  <r>
    <n v="52"/>
    <x v="4"/>
    <s v="B"/>
    <n v="48"/>
    <s v="Jun"/>
    <x v="0"/>
    <n v="12"/>
    <n v="576"/>
    <n v="0"/>
    <n v="576"/>
  </r>
  <r>
    <n v="118"/>
    <x v="4"/>
    <s v="B"/>
    <n v="48"/>
    <s v="Jun"/>
    <x v="2"/>
    <n v="28"/>
    <n v="1344"/>
    <n v="0"/>
    <n v="1344"/>
  </r>
  <r>
    <n v="279"/>
    <x v="4"/>
    <s v="D"/>
    <n v="35"/>
    <s v="Jun"/>
    <x v="1"/>
    <n v="21"/>
    <n v="735"/>
    <n v="661.5"/>
    <n v="73.5"/>
  </r>
  <r>
    <n v="628"/>
    <x v="4"/>
    <s v="C"/>
    <n v="46"/>
    <s v="Jun"/>
    <x v="3"/>
    <n v="14"/>
    <n v="644"/>
    <n v="0"/>
    <n v="644"/>
  </r>
  <r>
    <n v="855"/>
    <x v="4"/>
    <s v="B"/>
    <n v="48"/>
    <s v="Jun"/>
    <x v="2"/>
    <n v="20"/>
    <n v="960"/>
    <n v="0"/>
    <n v="960"/>
  </r>
  <r>
    <n v="129"/>
    <x v="4"/>
    <s v="D"/>
    <n v="35"/>
    <s v="Mar"/>
    <x v="1"/>
    <n v="10"/>
    <n v="350"/>
    <n v="315"/>
    <n v="35"/>
  </r>
  <r>
    <n v="147"/>
    <x v="4"/>
    <s v="A"/>
    <n v="62"/>
    <s v="Mar"/>
    <x v="3"/>
    <n v="49"/>
    <n v="3038"/>
    <n v="0"/>
    <n v="3038"/>
  </r>
  <r>
    <n v="325"/>
    <x v="4"/>
    <s v="A"/>
    <n v="62"/>
    <s v="Mar"/>
    <x v="0"/>
    <n v="48"/>
    <n v="2976"/>
    <n v="0"/>
    <n v="2976"/>
  </r>
  <r>
    <n v="612"/>
    <x v="4"/>
    <s v="C"/>
    <n v="46"/>
    <s v="Mar"/>
    <x v="3"/>
    <n v="41"/>
    <n v="1886"/>
    <n v="0"/>
    <n v="1886"/>
  </r>
  <r>
    <n v="933"/>
    <x v="4"/>
    <s v="A"/>
    <n v="62"/>
    <s v="Mar"/>
    <x v="2"/>
    <n v="17"/>
    <n v="1054"/>
    <n v="0"/>
    <n v="1054"/>
  </r>
  <r>
    <n v="119"/>
    <x v="4"/>
    <s v="D"/>
    <n v="35"/>
    <s v="May"/>
    <x v="3"/>
    <n v="32"/>
    <n v="1120"/>
    <n v="0"/>
    <n v="1120"/>
  </r>
  <r>
    <n v="189"/>
    <x v="4"/>
    <s v="A"/>
    <n v="62"/>
    <s v="May"/>
    <x v="0"/>
    <n v="15"/>
    <n v="930"/>
    <n v="0"/>
    <n v="930"/>
  </r>
  <r>
    <n v="575"/>
    <x v="4"/>
    <s v="A"/>
    <n v="62"/>
    <s v="May"/>
    <x v="3"/>
    <n v="29"/>
    <n v="1798"/>
    <n v="0"/>
    <n v="1798"/>
  </r>
  <r>
    <n v="579"/>
    <x v="4"/>
    <s v="B"/>
    <n v="48"/>
    <s v="May"/>
    <x v="2"/>
    <n v="23"/>
    <n v="1104"/>
    <n v="0"/>
    <n v="1104"/>
  </r>
  <r>
    <n v="844"/>
    <x v="4"/>
    <s v="D"/>
    <n v="35"/>
    <s v="May"/>
    <x v="1"/>
    <n v="32"/>
    <n v="1120"/>
    <n v="1008"/>
    <n v="112"/>
  </r>
  <r>
    <n v="851"/>
    <x v="4"/>
    <s v="A"/>
    <n v="62"/>
    <s v="May"/>
    <x v="2"/>
    <n v="32"/>
    <n v="1984"/>
    <n v="0"/>
    <n v="1984"/>
  </r>
  <r>
    <n v="111"/>
    <x v="4"/>
    <s v="C"/>
    <n v="46"/>
    <s v="Nov"/>
    <x v="3"/>
    <n v="18"/>
    <n v="828"/>
    <n v="0"/>
    <n v="828"/>
  </r>
  <r>
    <n v="261"/>
    <x v="4"/>
    <s v="A"/>
    <n v="62"/>
    <s v="Nov"/>
    <x v="0"/>
    <n v="33"/>
    <n v="2046"/>
    <n v="0"/>
    <n v="2046"/>
  </r>
  <r>
    <n v="462"/>
    <x v="4"/>
    <s v="A"/>
    <n v="62"/>
    <s v="Nov"/>
    <x v="1"/>
    <n v="41"/>
    <n v="2542"/>
    <n v="2287.8000000000002"/>
    <n v="254.19999999999982"/>
  </r>
  <r>
    <n v="540"/>
    <x v="4"/>
    <s v="B"/>
    <n v="48"/>
    <s v="Nov"/>
    <x v="2"/>
    <n v="50"/>
    <n v="2400"/>
    <n v="0"/>
    <n v="2400"/>
  </r>
  <r>
    <n v="760"/>
    <x v="4"/>
    <s v="B"/>
    <n v="48"/>
    <s v="Nov"/>
    <x v="2"/>
    <n v="7"/>
    <n v="336"/>
    <n v="0"/>
    <n v="336"/>
  </r>
  <r>
    <n v="42"/>
    <x v="4"/>
    <s v="D"/>
    <n v="35"/>
    <s v="Oct"/>
    <x v="1"/>
    <n v="38"/>
    <n v="1330"/>
    <n v="1197"/>
    <n v="133"/>
  </r>
  <r>
    <n v="208"/>
    <x v="4"/>
    <s v="C"/>
    <n v="46"/>
    <s v="Oct"/>
    <x v="1"/>
    <n v="38"/>
    <n v="1748"/>
    <n v="1573.2"/>
    <n v="174.79999999999995"/>
  </r>
  <r>
    <n v="221"/>
    <x v="4"/>
    <s v="A"/>
    <n v="62"/>
    <s v="Oct"/>
    <x v="0"/>
    <n v="7"/>
    <n v="434"/>
    <n v="0"/>
    <n v="434"/>
  </r>
  <r>
    <n v="346"/>
    <x v="4"/>
    <s v="B"/>
    <n v="48"/>
    <s v="Oct"/>
    <x v="1"/>
    <n v="38"/>
    <n v="1824"/>
    <n v="1641.6000000000001"/>
    <n v="182.39999999999986"/>
  </r>
  <r>
    <n v="712"/>
    <x v="4"/>
    <s v="C"/>
    <n v="46"/>
    <s v="Oct"/>
    <x v="2"/>
    <n v="11"/>
    <n v="506"/>
    <n v="0"/>
    <n v="506"/>
  </r>
  <r>
    <n v="852"/>
    <x v="4"/>
    <s v="B"/>
    <n v="48"/>
    <s v="Oct"/>
    <x v="3"/>
    <n v="11"/>
    <n v="528"/>
    <n v="0"/>
    <n v="528"/>
  </r>
  <r>
    <n v="30"/>
    <x v="4"/>
    <s v="D"/>
    <n v="35"/>
    <s v="Sep"/>
    <x v="3"/>
    <n v="5"/>
    <n v="175"/>
    <n v="0"/>
    <n v="175"/>
  </r>
  <r>
    <n v="39"/>
    <x v="4"/>
    <s v="A"/>
    <n v="62"/>
    <s v="Sep"/>
    <x v="0"/>
    <n v="35"/>
    <n v="2170"/>
    <n v="0"/>
    <n v="2170"/>
  </r>
  <r>
    <n v="113"/>
    <x v="4"/>
    <s v="A"/>
    <n v="62"/>
    <s v="Sep"/>
    <x v="0"/>
    <n v="17"/>
    <n v="1054"/>
    <n v="0"/>
    <n v="1054"/>
  </r>
  <r>
    <n v="350"/>
    <x v="4"/>
    <s v="C"/>
    <n v="46"/>
    <s v="Sep"/>
    <x v="0"/>
    <n v="30"/>
    <n v="1380"/>
    <n v="0"/>
    <n v="1380"/>
  </r>
  <r>
    <n v="541"/>
    <x v="4"/>
    <s v="B"/>
    <n v="48"/>
    <s v="Sep"/>
    <x v="0"/>
    <n v="2"/>
    <n v="96"/>
    <n v="0"/>
    <n v="96"/>
  </r>
  <r>
    <n v="598"/>
    <x v="4"/>
    <s v="D"/>
    <n v="35"/>
    <s v="Sep"/>
    <x v="2"/>
    <n v="10"/>
    <n v="350"/>
    <n v="0"/>
    <n v="350"/>
  </r>
  <r>
    <n v="607"/>
    <x v="4"/>
    <s v="B"/>
    <n v="48"/>
    <s v="Sep"/>
    <x v="2"/>
    <n v="34"/>
    <n v="1632"/>
    <n v="0"/>
    <n v="1632"/>
  </r>
  <r>
    <n v="734"/>
    <x v="4"/>
    <s v="D"/>
    <n v="35"/>
    <s v="Sep"/>
    <x v="0"/>
    <n v="19"/>
    <n v="665"/>
    <n v="0"/>
    <n v="665"/>
  </r>
  <r>
    <n v="841"/>
    <x v="4"/>
    <s v="D"/>
    <n v="35"/>
    <s v="Sep"/>
    <x v="1"/>
    <n v="33"/>
    <n v="1155"/>
    <n v="1039.5"/>
    <n v="115.5"/>
  </r>
  <r>
    <n v="920"/>
    <x v="4"/>
    <s v="A"/>
    <n v="62"/>
    <s v="Sep"/>
    <x v="1"/>
    <n v="23"/>
    <n v="1426"/>
    <n v="1283.4000000000001"/>
    <n v="142.59999999999991"/>
  </r>
  <r>
    <n v="611"/>
    <x v="5"/>
    <s v="D"/>
    <n v="35"/>
    <s v="Apr"/>
    <x v="1"/>
    <n v="38"/>
    <n v="1330"/>
    <n v="1197"/>
    <n v="133"/>
  </r>
  <r>
    <n v="668"/>
    <x v="5"/>
    <s v="A"/>
    <n v="62"/>
    <s v="Apr"/>
    <x v="3"/>
    <n v="43"/>
    <n v="2666"/>
    <n v="0"/>
    <n v="2666"/>
  </r>
  <r>
    <n v="677"/>
    <x v="5"/>
    <s v="D"/>
    <n v="35"/>
    <s v="Apr"/>
    <x v="1"/>
    <n v="33"/>
    <n v="1155"/>
    <n v="1039.5"/>
    <n v="115.5"/>
  </r>
  <r>
    <n v="806"/>
    <x v="5"/>
    <s v="C"/>
    <n v="46"/>
    <s v="Apr"/>
    <x v="3"/>
    <n v="27"/>
    <n v="1242"/>
    <n v="0"/>
    <n v="1242"/>
  </r>
  <r>
    <n v="823"/>
    <x v="5"/>
    <s v="D"/>
    <n v="35"/>
    <s v="Apr"/>
    <x v="1"/>
    <n v="25"/>
    <n v="875"/>
    <n v="787.5"/>
    <n v="87.5"/>
  </r>
  <r>
    <n v="188"/>
    <x v="5"/>
    <s v="B"/>
    <n v="48"/>
    <s v="Aug"/>
    <x v="2"/>
    <n v="42"/>
    <n v="2016"/>
    <n v="0"/>
    <n v="2016"/>
  </r>
  <r>
    <n v="419"/>
    <x v="5"/>
    <s v="B"/>
    <n v="48"/>
    <s v="Aug"/>
    <x v="1"/>
    <n v="33"/>
    <n v="1584"/>
    <n v="1425.6000000000001"/>
    <n v="158.39999999999986"/>
  </r>
  <r>
    <n v="426"/>
    <x v="5"/>
    <s v="A"/>
    <n v="62"/>
    <s v="Aug"/>
    <x v="1"/>
    <n v="15"/>
    <n v="930"/>
    <n v="837"/>
    <n v="93"/>
  </r>
  <r>
    <n v="526"/>
    <x v="5"/>
    <s v="D"/>
    <n v="35"/>
    <s v="Aug"/>
    <x v="3"/>
    <n v="15"/>
    <n v="525"/>
    <n v="0"/>
    <n v="525"/>
  </r>
  <r>
    <n v="804"/>
    <x v="5"/>
    <s v="C"/>
    <n v="46"/>
    <s v="Aug"/>
    <x v="1"/>
    <n v="31"/>
    <n v="1426"/>
    <n v="1283.4000000000001"/>
    <n v="142.59999999999991"/>
  </r>
  <r>
    <n v="836"/>
    <x v="5"/>
    <s v="C"/>
    <n v="46"/>
    <s v="Aug"/>
    <x v="2"/>
    <n v="22"/>
    <n v="1012"/>
    <n v="0"/>
    <n v="1012"/>
  </r>
  <r>
    <n v="198"/>
    <x v="5"/>
    <s v="A"/>
    <n v="62"/>
    <s v="Dec"/>
    <x v="3"/>
    <n v="40"/>
    <n v="2480"/>
    <n v="2232"/>
    <n v="248"/>
  </r>
  <r>
    <n v="296"/>
    <x v="5"/>
    <s v="D"/>
    <n v="35"/>
    <s v="Dec"/>
    <x v="0"/>
    <n v="33"/>
    <n v="1155"/>
    <n v="1039.5"/>
    <n v="115.5"/>
  </r>
  <r>
    <n v="455"/>
    <x v="5"/>
    <s v="C"/>
    <n v="46"/>
    <s v="Dec"/>
    <x v="3"/>
    <n v="42"/>
    <n v="1932"/>
    <n v="1738.8"/>
    <n v="193.20000000000005"/>
  </r>
  <r>
    <n v="563"/>
    <x v="5"/>
    <s v="D"/>
    <n v="35"/>
    <s v="Dec"/>
    <x v="0"/>
    <n v="35"/>
    <n v="1225"/>
    <n v="1102.5"/>
    <n v="122.5"/>
  </r>
  <r>
    <n v="193"/>
    <x v="5"/>
    <s v="C"/>
    <n v="46"/>
    <s v="Feb"/>
    <x v="0"/>
    <n v="31"/>
    <n v="1426"/>
    <n v="0"/>
    <n v="1426"/>
  </r>
  <r>
    <n v="640"/>
    <x v="5"/>
    <s v="C"/>
    <n v="46"/>
    <s v="Feb"/>
    <x v="1"/>
    <n v="40"/>
    <n v="1840"/>
    <n v="1656"/>
    <n v="184"/>
  </r>
  <r>
    <n v="780"/>
    <x v="5"/>
    <s v="C"/>
    <n v="46"/>
    <s v="Feb"/>
    <x v="0"/>
    <n v="20"/>
    <n v="920"/>
    <n v="0"/>
    <n v="920"/>
  </r>
  <r>
    <n v="54"/>
    <x v="5"/>
    <s v="A"/>
    <n v="62"/>
    <s v="Jan"/>
    <x v="0"/>
    <n v="35"/>
    <n v="2170"/>
    <n v="0"/>
    <n v="2170"/>
  </r>
  <r>
    <n v="203"/>
    <x v="5"/>
    <s v="B"/>
    <n v="48"/>
    <s v="Jan"/>
    <x v="3"/>
    <n v="44"/>
    <n v="2112"/>
    <n v="0"/>
    <n v="2112"/>
  </r>
  <r>
    <n v="557"/>
    <x v="5"/>
    <s v="C"/>
    <n v="46"/>
    <s v="Jan"/>
    <x v="2"/>
    <n v="45"/>
    <n v="2070"/>
    <n v="0"/>
    <n v="2070"/>
  </r>
  <r>
    <n v="658"/>
    <x v="5"/>
    <s v="D"/>
    <n v="35"/>
    <s v="Jan"/>
    <x v="2"/>
    <n v="9"/>
    <n v="315"/>
    <n v="0"/>
    <n v="315"/>
  </r>
  <r>
    <n v="786"/>
    <x v="5"/>
    <s v="B"/>
    <n v="48"/>
    <s v="Jan"/>
    <x v="0"/>
    <n v="29"/>
    <n v="1392"/>
    <n v="0"/>
    <n v="1392"/>
  </r>
  <r>
    <n v="797"/>
    <x v="5"/>
    <s v="A"/>
    <n v="62"/>
    <s v="Jan"/>
    <x v="3"/>
    <n v="50"/>
    <n v="3100"/>
    <n v="0"/>
    <n v="3100"/>
  </r>
  <r>
    <n v="869"/>
    <x v="5"/>
    <s v="A"/>
    <n v="62"/>
    <s v="Jan"/>
    <x v="0"/>
    <n v="23"/>
    <n v="1426"/>
    <n v="0"/>
    <n v="1426"/>
  </r>
  <r>
    <n v="77"/>
    <x v="5"/>
    <s v="C"/>
    <n v="46"/>
    <s v="Jul"/>
    <x v="3"/>
    <n v="45"/>
    <n v="2070"/>
    <n v="0"/>
    <n v="2070"/>
  </r>
  <r>
    <n v="218"/>
    <x v="5"/>
    <s v="D"/>
    <n v="35"/>
    <s v="Jul"/>
    <x v="1"/>
    <n v="18"/>
    <n v="630"/>
    <n v="567"/>
    <n v="63"/>
  </r>
  <r>
    <n v="406"/>
    <x v="5"/>
    <s v="C"/>
    <n v="46"/>
    <s v="Jul"/>
    <x v="1"/>
    <n v="45"/>
    <n v="2070"/>
    <n v="1863"/>
    <n v="207"/>
  </r>
  <r>
    <n v="418"/>
    <x v="5"/>
    <s v="A"/>
    <n v="62"/>
    <s v="Jul"/>
    <x v="1"/>
    <n v="26"/>
    <n v="1612"/>
    <n v="1450.8"/>
    <n v="161.20000000000005"/>
  </r>
  <r>
    <n v="222"/>
    <x v="5"/>
    <s v="D"/>
    <n v="35"/>
    <s v="Jun"/>
    <x v="1"/>
    <n v="13"/>
    <n v="455"/>
    <n v="409.5"/>
    <n v="45.5"/>
  </r>
  <r>
    <n v="584"/>
    <x v="5"/>
    <s v="C"/>
    <n v="46"/>
    <s v="Jun"/>
    <x v="3"/>
    <n v="47"/>
    <n v="2162"/>
    <n v="0"/>
    <n v="2162"/>
  </r>
  <r>
    <n v="898"/>
    <x v="5"/>
    <s v="D"/>
    <n v="35"/>
    <s v="Jun"/>
    <x v="3"/>
    <n v="27"/>
    <n v="945"/>
    <n v="0"/>
    <n v="945"/>
  </r>
  <r>
    <n v="900"/>
    <x v="5"/>
    <s v="D"/>
    <n v="35"/>
    <s v="Jun"/>
    <x v="0"/>
    <n v="43"/>
    <n v="1505"/>
    <n v="0"/>
    <n v="1505"/>
  </r>
  <r>
    <n v="926"/>
    <x v="5"/>
    <s v="A"/>
    <n v="62"/>
    <s v="Jun"/>
    <x v="1"/>
    <n v="10"/>
    <n v="620"/>
    <n v="558"/>
    <n v="62"/>
  </r>
  <r>
    <n v="69"/>
    <x v="5"/>
    <s v="B"/>
    <n v="48"/>
    <s v="Mar"/>
    <x v="2"/>
    <n v="50"/>
    <n v="2400"/>
    <n v="0"/>
    <n v="2400"/>
  </r>
  <r>
    <n v="91"/>
    <x v="5"/>
    <s v="B"/>
    <n v="48"/>
    <s v="Mar"/>
    <x v="0"/>
    <n v="33"/>
    <n v="1584"/>
    <n v="0"/>
    <n v="1584"/>
  </r>
  <r>
    <n v="251"/>
    <x v="5"/>
    <s v="D"/>
    <n v="35"/>
    <s v="Mar"/>
    <x v="3"/>
    <n v="43"/>
    <n v="1505"/>
    <n v="0"/>
    <n v="1505"/>
  </r>
  <r>
    <n v="271"/>
    <x v="5"/>
    <s v="A"/>
    <n v="62"/>
    <s v="Mar"/>
    <x v="0"/>
    <n v="40"/>
    <n v="2480"/>
    <n v="0"/>
    <n v="2480"/>
  </r>
  <r>
    <n v="591"/>
    <x v="5"/>
    <s v="D"/>
    <n v="35"/>
    <s v="Mar"/>
    <x v="2"/>
    <n v="28"/>
    <n v="980"/>
    <n v="0"/>
    <n v="980"/>
  </r>
  <r>
    <n v="632"/>
    <x v="5"/>
    <s v="C"/>
    <n v="46"/>
    <s v="Mar"/>
    <x v="3"/>
    <n v="3"/>
    <n v="138"/>
    <n v="0"/>
    <n v="138"/>
  </r>
  <r>
    <n v="671"/>
    <x v="5"/>
    <s v="B"/>
    <n v="48"/>
    <s v="Mar"/>
    <x v="3"/>
    <n v="32"/>
    <n v="1536"/>
    <n v="0"/>
    <n v="1536"/>
  </r>
  <r>
    <n v="690"/>
    <x v="5"/>
    <s v="D"/>
    <n v="35"/>
    <s v="Mar"/>
    <x v="0"/>
    <n v="3"/>
    <n v="105"/>
    <n v="0"/>
    <n v="105"/>
  </r>
  <r>
    <n v="705"/>
    <x v="5"/>
    <s v="B"/>
    <n v="48"/>
    <s v="Mar"/>
    <x v="1"/>
    <n v="15"/>
    <n v="720"/>
    <n v="648"/>
    <n v="72"/>
  </r>
  <r>
    <n v="716"/>
    <x v="5"/>
    <s v="A"/>
    <n v="62"/>
    <s v="Mar"/>
    <x v="0"/>
    <n v="4"/>
    <n v="248"/>
    <n v="0"/>
    <n v="248"/>
  </r>
  <r>
    <n v="123"/>
    <x v="5"/>
    <s v="A"/>
    <n v="62"/>
    <s v="May"/>
    <x v="3"/>
    <n v="32"/>
    <n v="1984"/>
    <n v="0"/>
    <n v="1984"/>
  </r>
  <r>
    <n v="398"/>
    <x v="5"/>
    <s v="B"/>
    <n v="48"/>
    <s v="May"/>
    <x v="1"/>
    <n v="3"/>
    <n v="144"/>
    <n v="129.6"/>
    <n v="14.400000000000006"/>
  </r>
  <r>
    <n v="534"/>
    <x v="5"/>
    <s v="B"/>
    <n v="48"/>
    <s v="May"/>
    <x v="2"/>
    <n v="26"/>
    <n v="1248"/>
    <n v="0"/>
    <n v="1248"/>
  </r>
  <r>
    <n v="596"/>
    <x v="5"/>
    <s v="A"/>
    <n v="62"/>
    <s v="May"/>
    <x v="1"/>
    <n v="37"/>
    <n v="2294"/>
    <n v="2064.6"/>
    <n v="229.40000000000009"/>
  </r>
  <r>
    <n v="626"/>
    <x v="5"/>
    <s v="D"/>
    <n v="35"/>
    <s v="May"/>
    <x v="2"/>
    <n v="22"/>
    <n v="770"/>
    <n v="0"/>
    <n v="770"/>
  </r>
  <r>
    <n v="781"/>
    <x v="5"/>
    <s v="A"/>
    <n v="62"/>
    <s v="May"/>
    <x v="0"/>
    <n v="34"/>
    <n v="2108"/>
    <n v="0"/>
    <n v="2108"/>
  </r>
  <r>
    <n v="789"/>
    <x v="5"/>
    <s v="C"/>
    <n v="46"/>
    <s v="May"/>
    <x v="3"/>
    <n v="29"/>
    <n v="1334"/>
    <n v="0"/>
    <n v="1334"/>
  </r>
  <r>
    <n v="104"/>
    <x v="5"/>
    <s v="A"/>
    <n v="62"/>
    <s v="Nov"/>
    <x v="0"/>
    <n v="3"/>
    <n v="186"/>
    <n v="0"/>
    <n v="186"/>
  </r>
  <r>
    <n v="105"/>
    <x v="5"/>
    <s v="A"/>
    <n v="62"/>
    <s v="Nov"/>
    <x v="0"/>
    <n v="50"/>
    <n v="3100"/>
    <n v="0"/>
    <n v="3100"/>
  </r>
  <r>
    <n v="175"/>
    <x v="5"/>
    <s v="A"/>
    <n v="62"/>
    <s v="Nov"/>
    <x v="0"/>
    <n v="34"/>
    <n v="2108"/>
    <n v="0"/>
    <n v="2108"/>
  </r>
  <r>
    <n v="361"/>
    <x v="5"/>
    <s v="D"/>
    <n v="35"/>
    <s v="Nov"/>
    <x v="3"/>
    <n v="3"/>
    <n v="105"/>
    <n v="0"/>
    <n v="105"/>
  </r>
  <r>
    <n v="528"/>
    <x v="5"/>
    <s v="A"/>
    <n v="62"/>
    <s v="Nov"/>
    <x v="3"/>
    <n v="31"/>
    <n v="1922"/>
    <n v="0"/>
    <n v="1922"/>
  </r>
  <r>
    <n v="864"/>
    <x v="5"/>
    <s v="D"/>
    <n v="35"/>
    <s v="Nov"/>
    <x v="2"/>
    <n v="26"/>
    <n v="910"/>
    <n v="0"/>
    <n v="910"/>
  </r>
  <r>
    <n v="865"/>
    <x v="5"/>
    <s v="C"/>
    <n v="46"/>
    <s v="Nov"/>
    <x v="1"/>
    <n v="49"/>
    <n v="2254"/>
    <n v="2028.6000000000001"/>
    <n v="225.39999999999986"/>
  </r>
  <r>
    <n v="870"/>
    <x v="5"/>
    <s v="D"/>
    <n v="35"/>
    <s v="Nov"/>
    <x v="1"/>
    <n v="24"/>
    <n v="840"/>
    <n v="756"/>
    <n v="84"/>
  </r>
  <r>
    <n v="891"/>
    <x v="5"/>
    <s v="D"/>
    <n v="35"/>
    <s v="Nov"/>
    <x v="3"/>
    <n v="49"/>
    <n v="1715"/>
    <n v="0"/>
    <n v="1715"/>
  </r>
  <r>
    <n v="911"/>
    <x v="5"/>
    <s v="D"/>
    <n v="35"/>
    <s v="Nov"/>
    <x v="2"/>
    <n v="3"/>
    <n v="105"/>
    <n v="0"/>
    <n v="105"/>
  </r>
  <r>
    <n v="17"/>
    <x v="5"/>
    <s v="B"/>
    <n v="48"/>
    <s v="Oct"/>
    <x v="2"/>
    <n v="4"/>
    <n v="192"/>
    <n v="0"/>
    <n v="192"/>
  </r>
  <r>
    <n v="21"/>
    <x v="5"/>
    <s v="B"/>
    <n v="48"/>
    <s v="Oct"/>
    <x v="3"/>
    <n v="20"/>
    <n v="960"/>
    <n v="0"/>
    <n v="960"/>
  </r>
  <r>
    <n v="106"/>
    <x v="5"/>
    <s v="C"/>
    <n v="46"/>
    <s v="Oct"/>
    <x v="3"/>
    <n v="10"/>
    <n v="460"/>
    <n v="0"/>
    <n v="460"/>
  </r>
  <r>
    <n v="238"/>
    <x v="5"/>
    <s v="A"/>
    <n v="62"/>
    <s v="Oct"/>
    <x v="2"/>
    <n v="12"/>
    <n v="744"/>
    <n v="0"/>
    <n v="744"/>
  </r>
  <r>
    <n v="272"/>
    <x v="5"/>
    <s v="C"/>
    <n v="46"/>
    <s v="Oct"/>
    <x v="0"/>
    <n v="38"/>
    <n v="1748"/>
    <n v="0"/>
    <n v="1748"/>
  </r>
  <r>
    <n v="537"/>
    <x v="5"/>
    <s v="B"/>
    <n v="48"/>
    <s v="Oct"/>
    <x v="1"/>
    <n v="1"/>
    <n v="48"/>
    <n v="43.2"/>
    <n v="4.7999999999999972"/>
  </r>
  <r>
    <n v="597"/>
    <x v="5"/>
    <s v="C"/>
    <n v="46"/>
    <s v="Oct"/>
    <x v="0"/>
    <n v="50"/>
    <n v="2300"/>
    <n v="0"/>
    <n v="2300"/>
  </r>
  <r>
    <n v="827"/>
    <x v="5"/>
    <s v="C"/>
    <n v="46"/>
    <s v="Oct"/>
    <x v="0"/>
    <n v="26"/>
    <n v="1196"/>
    <n v="0"/>
    <n v="1196"/>
  </r>
  <r>
    <n v="943"/>
    <x v="5"/>
    <s v="B"/>
    <n v="48"/>
    <s v="Oct"/>
    <x v="3"/>
    <n v="36"/>
    <n v="1728"/>
    <n v="0"/>
    <n v="1728"/>
  </r>
  <r>
    <n v="956"/>
    <x v="5"/>
    <s v="C"/>
    <n v="46"/>
    <s v="Oct"/>
    <x v="1"/>
    <n v="6"/>
    <n v="276"/>
    <n v="248.4"/>
    <n v="27.599999999999994"/>
  </r>
  <r>
    <n v="990"/>
    <x v="5"/>
    <s v="B"/>
    <n v="48"/>
    <s v="Oct"/>
    <x v="3"/>
    <n v="8"/>
    <n v="384"/>
    <n v="0"/>
    <n v="384"/>
  </r>
  <r>
    <n v="61"/>
    <x v="5"/>
    <s v="D"/>
    <n v="35"/>
    <s v="Sep"/>
    <x v="3"/>
    <n v="15"/>
    <n v="525"/>
    <n v="0"/>
    <n v="525"/>
  </r>
  <r>
    <n v="332"/>
    <x v="5"/>
    <s v="A"/>
    <n v="62"/>
    <s v="Sep"/>
    <x v="0"/>
    <n v="12"/>
    <n v="744"/>
    <n v="0"/>
    <n v="744"/>
  </r>
  <r>
    <n v="554"/>
    <x v="5"/>
    <s v="C"/>
    <n v="46"/>
    <s v="Sep"/>
    <x v="1"/>
    <n v="37"/>
    <n v="1702"/>
    <n v="1531.8"/>
    <n v="170.20000000000005"/>
  </r>
  <r>
    <n v="228"/>
    <x v="6"/>
    <s v="B"/>
    <n v="48"/>
    <s v="Apr"/>
    <x v="1"/>
    <n v="2"/>
    <n v="96"/>
    <n v="86.4"/>
    <n v="9.5999999999999943"/>
  </r>
  <r>
    <n v="372"/>
    <x v="6"/>
    <s v="C"/>
    <n v="46"/>
    <s v="Apr"/>
    <x v="1"/>
    <n v="4"/>
    <n v="184"/>
    <n v="165.6"/>
    <n v="18.400000000000006"/>
  </r>
  <r>
    <n v="503"/>
    <x v="6"/>
    <s v="B"/>
    <n v="48"/>
    <s v="Apr"/>
    <x v="0"/>
    <n v="24"/>
    <n v="1152"/>
    <n v="0"/>
    <n v="1152"/>
  </r>
  <r>
    <n v="659"/>
    <x v="6"/>
    <s v="A"/>
    <n v="62"/>
    <s v="Apr"/>
    <x v="3"/>
    <n v="40"/>
    <n v="2480"/>
    <n v="0"/>
    <n v="2480"/>
  </r>
  <r>
    <n v="861"/>
    <x v="6"/>
    <s v="A"/>
    <n v="62"/>
    <s v="Apr"/>
    <x v="2"/>
    <n v="47"/>
    <n v="2914"/>
    <n v="0"/>
    <n v="2914"/>
  </r>
  <r>
    <n v="999"/>
    <x v="6"/>
    <s v="A"/>
    <n v="62"/>
    <s v="Apr"/>
    <x v="1"/>
    <n v="24"/>
    <n v="1488"/>
    <n v="1339.2"/>
    <n v="148.79999999999995"/>
  </r>
  <r>
    <n v="283"/>
    <x v="6"/>
    <s v="B"/>
    <n v="48"/>
    <s v="Aug"/>
    <x v="3"/>
    <n v="36"/>
    <n v="1728"/>
    <n v="0"/>
    <n v="1728"/>
  </r>
  <r>
    <n v="411"/>
    <x v="6"/>
    <s v="A"/>
    <n v="62"/>
    <s v="Aug"/>
    <x v="3"/>
    <n v="39"/>
    <n v="2418"/>
    <n v="0"/>
    <n v="2418"/>
  </r>
  <r>
    <n v="477"/>
    <x v="6"/>
    <s v="A"/>
    <n v="62"/>
    <s v="Aug"/>
    <x v="0"/>
    <n v="12"/>
    <n v="744"/>
    <n v="0"/>
    <n v="744"/>
  </r>
  <r>
    <n v="494"/>
    <x v="6"/>
    <s v="A"/>
    <n v="62"/>
    <s v="Aug"/>
    <x v="3"/>
    <n v="34"/>
    <n v="2108"/>
    <n v="0"/>
    <n v="2108"/>
  </r>
  <r>
    <n v="525"/>
    <x v="6"/>
    <s v="D"/>
    <n v="35"/>
    <s v="Aug"/>
    <x v="2"/>
    <n v="42"/>
    <n v="1470"/>
    <n v="0"/>
    <n v="1470"/>
  </r>
  <r>
    <n v="750"/>
    <x v="6"/>
    <s v="A"/>
    <n v="62"/>
    <s v="Aug"/>
    <x v="2"/>
    <n v="4"/>
    <n v="248"/>
    <n v="0"/>
    <n v="248"/>
  </r>
  <r>
    <n v="802"/>
    <x v="6"/>
    <s v="D"/>
    <n v="35"/>
    <s v="Aug"/>
    <x v="1"/>
    <n v="10"/>
    <n v="350"/>
    <n v="315"/>
    <n v="35"/>
  </r>
  <r>
    <n v="819"/>
    <x v="6"/>
    <s v="C"/>
    <n v="46"/>
    <s v="Aug"/>
    <x v="2"/>
    <n v="8"/>
    <n v="368"/>
    <n v="0"/>
    <n v="368"/>
  </r>
  <r>
    <n v="850"/>
    <x v="6"/>
    <s v="C"/>
    <n v="46"/>
    <s v="Aug"/>
    <x v="2"/>
    <n v="23"/>
    <n v="1058"/>
    <n v="0"/>
    <n v="1058"/>
  </r>
  <r>
    <n v="947"/>
    <x v="6"/>
    <s v="A"/>
    <n v="62"/>
    <s v="Aug"/>
    <x v="2"/>
    <n v="40"/>
    <n v="2480"/>
    <n v="0"/>
    <n v="2480"/>
  </r>
  <r>
    <n v="993"/>
    <x v="6"/>
    <s v="B"/>
    <n v="48"/>
    <s v="Aug"/>
    <x v="2"/>
    <n v="37"/>
    <n v="1776"/>
    <n v="0"/>
    <n v="1776"/>
  </r>
  <r>
    <n v="141"/>
    <x v="6"/>
    <s v="A"/>
    <n v="62"/>
    <s v="Dec"/>
    <x v="2"/>
    <n v="21"/>
    <n v="1302"/>
    <n v="1171.8"/>
    <n v="130.20000000000005"/>
  </r>
  <r>
    <n v="259"/>
    <x v="6"/>
    <s v="C"/>
    <n v="46"/>
    <s v="Dec"/>
    <x v="1"/>
    <n v="10"/>
    <n v="460"/>
    <n v="414"/>
    <n v="46"/>
  </r>
  <r>
    <n v="673"/>
    <x v="6"/>
    <s v="B"/>
    <n v="48"/>
    <s v="Dec"/>
    <x v="0"/>
    <n v="46"/>
    <n v="2208"/>
    <n v="1987.2"/>
    <n v="220.79999999999995"/>
  </r>
  <r>
    <n v="837"/>
    <x v="6"/>
    <s v="D"/>
    <n v="35"/>
    <s v="Dec"/>
    <x v="2"/>
    <n v="24"/>
    <n v="840"/>
    <n v="756"/>
    <n v="84"/>
  </r>
  <r>
    <n v="839"/>
    <x v="6"/>
    <s v="D"/>
    <n v="35"/>
    <s v="Dec"/>
    <x v="3"/>
    <n v="39"/>
    <n v="1365"/>
    <n v="1228.5"/>
    <n v="136.5"/>
  </r>
  <r>
    <n v="876"/>
    <x v="6"/>
    <s v="A"/>
    <n v="62"/>
    <s v="Dec"/>
    <x v="0"/>
    <n v="48"/>
    <n v="2976"/>
    <n v="2678.4"/>
    <n v="297.59999999999991"/>
  </r>
  <r>
    <n v="49"/>
    <x v="6"/>
    <s v="C"/>
    <n v="46"/>
    <s v="Feb"/>
    <x v="0"/>
    <n v="32"/>
    <n v="1472"/>
    <n v="0"/>
    <n v="1472"/>
  </r>
  <r>
    <n v="59"/>
    <x v="6"/>
    <s v="D"/>
    <n v="35"/>
    <s v="Feb"/>
    <x v="0"/>
    <n v="27"/>
    <n v="945"/>
    <n v="0"/>
    <n v="945"/>
  </r>
  <r>
    <n v="330"/>
    <x v="6"/>
    <s v="C"/>
    <n v="46"/>
    <s v="Feb"/>
    <x v="0"/>
    <n v="43"/>
    <n v="1978"/>
    <n v="0"/>
    <n v="1978"/>
  </r>
  <r>
    <n v="440"/>
    <x v="6"/>
    <s v="A"/>
    <n v="62"/>
    <s v="Feb"/>
    <x v="2"/>
    <n v="36"/>
    <n v="2232"/>
    <n v="0"/>
    <n v="2232"/>
  </r>
  <r>
    <n v="553"/>
    <x v="6"/>
    <s v="A"/>
    <n v="62"/>
    <s v="Feb"/>
    <x v="0"/>
    <n v="1"/>
    <n v="62"/>
    <n v="0"/>
    <n v="62"/>
  </r>
  <r>
    <n v="35"/>
    <x v="6"/>
    <s v="C"/>
    <n v="46"/>
    <s v="Jan"/>
    <x v="0"/>
    <n v="39"/>
    <n v="1794"/>
    <n v="0"/>
    <n v="1794"/>
  </r>
  <r>
    <n v="205"/>
    <x v="6"/>
    <s v="A"/>
    <n v="62"/>
    <s v="Jan"/>
    <x v="1"/>
    <n v="18"/>
    <n v="1116"/>
    <n v="1004.4"/>
    <n v="111.60000000000002"/>
  </r>
  <r>
    <n v="505"/>
    <x v="6"/>
    <s v="B"/>
    <n v="48"/>
    <s v="Jan"/>
    <x v="0"/>
    <n v="12"/>
    <n v="576"/>
    <n v="0"/>
    <n v="576"/>
  </r>
  <r>
    <n v="589"/>
    <x v="6"/>
    <s v="D"/>
    <n v="35"/>
    <s v="Jan"/>
    <x v="0"/>
    <n v="12"/>
    <n v="420"/>
    <n v="0"/>
    <n v="420"/>
  </r>
  <r>
    <n v="826"/>
    <x v="6"/>
    <s v="C"/>
    <n v="46"/>
    <s v="Jan"/>
    <x v="1"/>
    <n v="12"/>
    <n v="552"/>
    <n v="496.8"/>
    <n v="55.199999999999989"/>
  </r>
  <r>
    <n v="908"/>
    <x v="6"/>
    <s v="B"/>
    <n v="48"/>
    <s v="Jan"/>
    <x v="2"/>
    <n v="12"/>
    <n v="576"/>
    <n v="0"/>
    <n v="576"/>
  </r>
  <r>
    <n v="988"/>
    <x v="6"/>
    <s v="C"/>
    <n v="46"/>
    <s v="Jan"/>
    <x v="0"/>
    <n v="31"/>
    <n v="1426"/>
    <n v="0"/>
    <n v="1426"/>
  </r>
  <r>
    <n v="122"/>
    <x v="6"/>
    <s v="C"/>
    <n v="46"/>
    <s v="Jul"/>
    <x v="2"/>
    <n v="17"/>
    <n v="782"/>
    <n v="0"/>
    <n v="782"/>
  </r>
  <r>
    <n v="124"/>
    <x v="6"/>
    <s v="C"/>
    <n v="46"/>
    <s v="Jul"/>
    <x v="3"/>
    <n v="25"/>
    <n v="1150"/>
    <n v="0"/>
    <n v="1150"/>
  </r>
  <r>
    <n v="151"/>
    <x v="6"/>
    <s v="C"/>
    <n v="46"/>
    <s v="Jul"/>
    <x v="1"/>
    <n v="23"/>
    <n v="1058"/>
    <n v="952.2"/>
    <n v="105.79999999999995"/>
  </r>
  <r>
    <n v="265"/>
    <x v="6"/>
    <s v="D"/>
    <n v="35"/>
    <s v="Jul"/>
    <x v="0"/>
    <n v="17"/>
    <n v="595"/>
    <n v="0"/>
    <n v="595"/>
  </r>
  <r>
    <n v="278"/>
    <x v="6"/>
    <s v="C"/>
    <n v="46"/>
    <s v="Jul"/>
    <x v="3"/>
    <n v="12"/>
    <n v="552"/>
    <n v="0"/>
    <n v="552"/>
  </r>
  <r>
    <n v="442"/>
    <x v="6"/>
    <s v="A"/>
    <n v="62"/>
    <s v="Jul"/>
    <x v="2"/>
    <n v="43"/>
    <n v="2666"/>
    <n v="0"/>
    <n v="2666"/>
  </r>
  <r>
    <n v="473"/>
    <x v="6"/>
    <s v="A"/>
    <n v="62"/>
    <s v="Jul"/>
    <x v="3"/>
    <n v="7"/>
    <n v="434"/>
    <n v="0"/>
    <n v="434"/>
  </r>
  <r>
    <n v="621"/>
    <x v="6"/>
    <s v="C"/>
    <n v="46"/>
    <s v="Jul"/>
    <x v="0"/>
    <n v="27"/>
    <n v="1242"/>
    <n v="0"/>
    <n v="1242"/>
  </r>
  <r>
    <n v="796"/>
    <x v="6"/>
    <s v="D"/>
    <n v="35"/>
    <s v="Jul"/>
    <x v="1"/>
    <n v="37"/>
    <n v="1295"/>
    <n v="1165.5"/>
    <n v="129.5"/>
  </r>
  <r>
    <n v="867"/>
    <x v="6"/>
    <s v="B"/>
    <n v="48"/>
    <s v="Jul"/>
    <x v="0"/>
    <n v="8"/>
    <n v="384"/>
    <n v="0"/>
    <n v="384"/>
  </r>
  <r>
    <n v="888"/>
    <x v="6"/>
    <s v="A"/>
    <n v="62"/>
    <s v="Jul"/>
    <x v="3"/>
    <n v="44"/>
    <n v="2728"/>
    <n v="0"/>
    <n v="2728"/>
  </r>
  <r>
    <n v="100"/>
    <x v="6"/>
    <s v="D"/>
    <n v="35"/>
    <s v="Jun"/>
    <x v="3"/>
    <n v="35"/>
    <n v="1225"/>
    <n v="0"/>
    <n v="1225"/>
  </r>
  <r>
    <n v="120"/>
    <x v="6"/>
    <s v="A"/>
    <n v="62"/>
    <s v="Jun"/>
    <x v="2"/>
    <n v="23"/>
    <n v="1426"/>
    <n v="0"/>
    <n v="1426"/>
  </r>
  <r>
    <n v="239"/>
    <x v="6"/>
    <s v="A"/>
    <n v="62"/>
    <s v="Jun"/>
    <x v="1"/>
    <n v="15"/>
    <n v="930"/>
    <n v="837"/>
    <n v="93"/>
  </r>
  <r>
    <n v="395"/>
    <x v="6"/>
    <s v="D"/>
    <n v="35"/>
    <s v="Jun"/>
    <x v="1"/>
    <n v="24"/>
    <n v="840"/>
    <n v="756"/>
    <n v="84"/>
  </r>
  <r>
    <n v="577"/>
    <x v="6"/>
    <s v="B"/>
    <n v="48"/>
    <s v="Jun"/>
    <x v="0"/>
    <n v="42"/>
    <n v="2016"/>
    <n v="0"/>
    <n v="2016"/>
  </r>
  <r>
    <n v="669"/>
    <x v="6"/>
    <s v="A"/>
    <n v="62"/>
    <s v="Jun"/>
    <x v="1"/>
    <n v="49"/>
    <n v="3038"/>
    <n v="2734.2000000000003"/>
    <n v="303.79999999999973"/>
  </r>
  <r>
    <n v="31"/>
    <x v="6"/>
    <s v="D"/>
    <n v="35"/>
    <s v="Mar"/>
    <x v="3"/>
    <n v="4"/>
    <n v="140"/>
    <n v="0"/>
    <n v="140"/>
  </r>
  <r>
    <n v="83"/>
    <x v="6"/>
    <s v="C"/>
    <n v="46"/>
    <s v="Mar"/>
    <x v="3"/>
    <n v="16"/>
    <n v="736"/>
    <n v="0"/>
    <n v="736"/>
  </r>
  <r>
    <n v="132"/>
    <x v="6"/>
    <s v="B"/>
    <n v="48"/>
    <s v="Mar"/>
    <x v="3"/>
    <n v="2"/>
    <n v="96"/>
    <n v="0"/>
    <n v="96"/>
  </r>
  <r>
    <n v="475"/>
    <x v="6"/>
    <s v="A"/>
    <n v="62"/>
    <s v="Mar"/>
    <x v="3"/>
    <n v="41"/>
    <n v="2542"/>
    <n v="0"/>
    <n v="2542"/>
  </r>
  <r>
    <n v="782"/>
    <x v="6"/>
    <s v="D"/>
    <n v="35"/>
    <s v="Mar"/>
    <x v="3"/>
    <n v="30"/>
    <n v="1050"/>
    <n v="0"/>
    <n v="1050"/>
  </r>
  <r>
    <n v="853"/>
    <x v="6"/>
    <s v="C"/>
    <n v="46"/>
    <s v="Mar"/>
    <x v="3"/>
    <n v="10"/>
    <n v="460"/>
    <n v="0"/>
    <n v="460"/>
  </r>
  <r>
    <n v="905"/>
    <x v="6"/>
    <s v="A"/>
    <n v="62"/>
    <s v="Mar"/>
    <x v="2"/>
    <n v="20"/>
    <n v="1240"/>
    <n v="0"/>
    <n v="1240"/>
  </r>
  <r>
    <n v="10"/>
    <x v="6"/>
    <s v="A"/>
    <n v="62"/>
    <s v="May"/>
    <x v="1"/>
    <n v="46"/>
    <n v="2852"/>
    <n v="2566.8000000000002"/>
    <n v="285.19999999999982"/>
  </r>
  <r>
    <n v="23"/>
    <x v="6"/>
    <s v="C"/>
    <n v="46"/>
    <s v="May"/>
    <x v="1"/>
    <n v="24"/>
    <n v="1104"/>
    <n v="993.6"/>
    <n v="110.39999999999998"/>
  </r>
  <r>
    <n v="150"/>
    <x v="6"/>
    <s v="D"/>
    <n v="35"/>
    <s v="May"/>
    <x v="1"/>
    <n v="33"/>
    <n v="1155"/>
    <n v="1039.5"/>
    <n v="115.5"/>
  </r>
  <r>
    <n v="185"/>
    <x v="6"/>
    <s v="C"/>
    <n v="46"/>
    <s v="May"/>
    <x v="2"/>
    <n v="44"/>
    <n v="2024"/>
    <n v="0"/>
    <n v="2024"/>
  </r>
  <r>
    <n v="428"/>
    <x v="6"/>
    <s v="C"/>
    <n v="46"/>
    <s v="May"/>
    <x v="1"/>
    <n v="8"/>
    <n v="368"/>
    <n v="331.2"/>
    <n v="36.800000000000011"/>
  </r>
  <r>
    <n v="485"/>
    <x v="6"/>
    <s v="C"/>
    <n v="46"/>
    <s v="May"/>
    <x v="2"/>
    <n v="38"/>
    <n v="1748"/>
    <n v="0"/>
    <n v="1748"/>
  </r>
  <r>
    <n v="510"/>
    <x v="6"/>
    <s v="C"/>
    <n v="46"/>
    <s v="May"/>
    <x v="2"/>
    <n v="49"/>
    <n v="2254"/>
    <n v="0"/>
    <n v="2254"/>
  </r>
  <r>
    <n v="539"/>
    <x v="6"/>
    <s v="C"/>
    <n v="46"/>
    <s v="May"/>
    <x v="2"/>
    <n v="39"/>
    <n v="1794"/>
    <n v="0"/>
    <n v="1794"/>
  </r>
  <r>
    <n v="623"/>
    <x v="6"/>
    <s v="A"/>
    <n v="62"/>
    <s v="May"/>
    <x v="0"/>
    <n v="27"/>
    <n v="1674"/>
    <n v="0"/>
    <n v="1674"/>
  </r>
  <r>
    <n v="672"/>
    <x v="6"/>
    <s v="C"/>
    <n v="46"/>
    <s v="May"/>
    <x v="0"/>
    <n v="46"/>
    <n v="2116"/>
    <n v="0"/>
    <n v="2116"/>
  </r>
  <r>
    <n v="816"/>
    <x v="6"/>
    <s v="B"/>
    <n v="48"/>
    <s v="May"/>
    <x v="0"/>
    <n v="20"/>
    <n v="960"/>
    <n v="0"/>
    <n v="960"/>
  </r>
  <r>
    <n v="985"/>
    <x v="6"/>
    <s v="C"/>
    <n v="46"/>
    <s v="May"/>
    <x v="2"/>
    <n v="7"/>
    <n v="322"/>
    <n v="0"/>
    <n v="322"/>
  </r>
  <r>
    <n v="128"/>
    <x v="6"/>
    <s v="A"/>
    <n v="62"/>
    <s v="Nov"/>
    <x v="0"/>
    <n v="3"/>
    <n v="186"/>
    <n v="0"/>
    <n v="186"/>
  </r>
  <r>
    <n v="191"/>
    <x v="6"/>
    <s v="A"/>
    <n v="62"/>
    <s v="Nov"/>
    <x v="1"/>
    <n v="30"/>
    <n v="1860"/>
    <n v="1674"/>
    <n v="186"/>
  </r>
  <r>
    <n v="342"/>
    <x v="6"/>
    <s v="C"/>
    <n v="46"/>
    <s v="Nov"/>
    <x v="0"/>
    <n v="11"/>
    <n v="506"/>
    <n v="0"/>
    <n v="506"/>
  </r>
  <r>
    <n v="535"/>
    <x v="6"/>
    <s v="D"/>
    <n v="35"/>
    <s v="Nov"/>
    <x v="2"/>
    <n v="50"/>
    <n v="1750"/>
    <n v="0"/>
    <n v="1750"/>
  </r>
  <r>
    <n v="787"/>
    <x v="6"/>
    <s v="B"/>
    <n v="48"/>
    <s v="Nov"/>
    <x v="0"/>
    <n v="14"/>
    <n v="672"/>
    <n v="0"/>
    <n v="672"/>
  </r>
  <r>
    <n v="917"/>
    <x v="6"/>
    <s v="B"/>
    <n v="48"/>
    <s v="Nov"/>
    <x v="3"/>
    <n v="37"/>
    <n v="1776"/>
    <n v="0"/>
    <n v="1776"/>
  </r>
  <r>
    <n v="55"/>
    <x v="6"/>
    <s v="D"/>
    <n v="35"/>
    <s v="Oct"/>
    <x v="2"/>
    <n v="33"/>
    <n v="1155"/>
    <n v="0"/>
    <n v="1155"/>
  </r>
  <r>
    <n v="227"/>
    <x v="6"/>
    <s v="A"/>
    <n v="62"/>
    <s v="Oct"/>
    <x v="0"/>
    <n v="2"/>
    <n v="124"/>
    <n v="0"/>
    <n v="124"/>
  </r>
  <r>
    <n v="441"/>
    <x v="6"/>
    <s v="A"/>
    <n v="62"/>
    <s v="Oct"/>
    <x v="0"/>
    <n v="38"/>
    <n v="2356"/>
    <n v="0"/>
    <n v="2356"/>
  </r>
  <r>
    <n v="820"/>
    <x v="6"/>
    <s v="D"/>
    <n v="35"/>
    <s v="Oct"/>
    <x v="2"/>
    <n v="46"/>
    <n v="1610"/>
    <n v="0"/>
    <n v="1610"/>
  </r>
  <r>
    <n v="972"/>
    <x v="6"/>
    <s v="D"/>
    <n v="35"/>
    <s v="Oct"/>
    <x v="2"/>
    <n v="16"/>
    <n v="560"/>
    <n v="0"/>
    <n v="560"/>
  </r>
  <r>
    <n v="204"/>
    <x v="6"/>
    <s v="A"/>
    <n v="62"/>
    <s v="Sep"/>
    <x v="1"/>
    <n v="4"/>
    <n v="248"/>
    <n v="223.20000000000002"/>
    <n v="24.799999999999983"/>
  </r>
  <r>
    <n v="724"/>
    <x v="6"/>
    <s v="B"/>
    <n v="48"/>
    <s v="Sep"/>
    <x v="3"/>
    <n v="17"/>
    <n v="816"/>
    <n v="0"/>
    <n v="816"/>
  </r>
  <r>
    <n v="737"/>
    <x v="6"/>
    <s v="A"/>
    <n v="62"/>
    <s v="Sep"/>
    <x v="0"/>
    <n v="45"/>
    <n v="2790"/>
    <n v="0"/>
    <n v="2790"/>
  </r>
  <r>
    <n v="878"/>
    <x v="6"/>
    <s v="A"/>
    <n v="62"/>
    <s v="Sep"/>
    <x v="1"/>
    <n v="35"/>
    <n v="2170"/>
    <n v="1953"/>
    <n v="217"/>
  </r>
  <r>
    <n v="9"/>
    <x v="7"/>
    <s v="A"/>
    <n v="62"/>
    <s v="Apr"/>
    <x v="2"/>
    <n v="33"/>
    <n v="2046"/>
    <n v="0"/>
    <n v="2046"/>
  </r>
  <r>
    <n v="437"/>
    <x v="7"/>
    <s v="C"/>
    <n v="46"/>
    <s v="Apr"/>
    <x v="3"/>
    <n v="9"/>
    <n v="414"/>
    <n v="0"/>
    <n v="414"/>
  </r>
  <r>
    <n v="600"/>
    <x v="7"/>
    <s v="C"/>
    <n v="46"/>
    <s v="Apr"/>
    <x v="1"/>
    <n v="1"/>
    <n v="46"/>
    <n v="41.4"/>
    <n v="4.6000000000000014"/>
  </r>
  <r>
    <n v="702"/>
    <x v="7"/>
    <s v="D"/>
    <n v="35"/>
    <s v="Apr"/>
    <x v="1"/>
    <n v="50"/>
    <n v="1750"/>
    <n v="1575"/>
    <n v="175"/>
  </r>
  <r>
    <n v="714"/>
    <x v="7"/>
    <s v="D"/>
    <n v="35"/>
    <s v="Apr"/>
    <x v="0"/>
    <n v="25"/>
    <n v="875"/>
    <n v="0"/>
    <n v="875"/>
  </r>
  <r>
    <n v="721"/>
    <x v="7"/>
    <s v="B"/>
    <n v="48"/>
    <s v="Apr"/>
    <x v="2"/>
    <n v="50"/>
    <n v="2400"/>
    <n v="0"/>
    <n v="2400"/>
  </r>
  <r>
    <n v="742"/>
    <x v="7"/>
    <s v="B"/>
    <n v="48"/>
    <s v="Apr"/>
    <x v="2"/>
    <n v="46"/>
    <n v="2208"/>
    <n v="0"/>
    <n v="2208"/>
  </r>
  <r>
    <n v="757"/>
    <x v="7"/>
    <s v="C"/>
    <n v="46"/>
    <s v="Apr"/>
    <x v="1"/>
    <n v="5"/>
    <n v="230"/>
    <n v="207"/>
    <n v="23"/>
  </r>
  <r>
    <n v="881"/>
    <x v="7"/>
    <s v="A"/>
    <n v="62"/>
    <s v="Apr"/>
    <x v="0"/>
    <n v="45"/>
    <n v="2790"/>
    <n v="0"/>
    <n v="2790"/>
  </r>
  <r>
    <n v="939"/>
    <x v="7"/>
    <s v="B"/>
    <n v="48"/>
    <s v="Apr"/>
    <x v="2"/>
    <n v="24"/>
    <n v="1152"/>
    <n v="0"/>
    <n v="1152"/>
  </r>
  <r>
    <n v="264"/>
    <x v="7"/>
    <s v="C"/>
    <n v="46"/>
    <s v="Aug"/>
    <x v="1"/>
    <n v="45"/>
    <n v="2070"/>
    <n v="1863"/>
    <n v="207"/>
  </r>
  <r>
    <n v="532"/>
    <x v="7"/>
    <s v="C"/>
    <n v="46"/>
    <s v="Aug"/>
    <x v="0"/>
    <n v="18"/>
    <n v="828"/>
    <n v="0"/>
    <n v="828"/>
  </r>
  <r>
    <n v="574"/>
    <x v="7"/>
    <s v="C"/>
    <n v="46"/>
    <s v="Aug"/>
    <x v="3"/>
    <n v="50"/>
    <n v="2300"/>
    <n v="0"/>
    <n v="2300"/>
  </r>
  <r>
    <n v="689"/>
    <x v="7"/>
    <s v="C"/>
    <n v="46"/>
    <s v="Aug"/>
    <x v="0"/>
    <n v="1"/>
    <n v="46"/>
    <n v="0"/>
    <n v="46"/>
  </r>
  <r>
    <n v="753"/>
    <x v="7"/>
    <s v="C"/>
    <n v="46"/>
    <s v="Aug"/>
    <x v="1"/>
    <n v="11"/>
    <n v="506"/>
    <n v="455.40000000000003"/>
    <n v="50.599999999999966"/>
  </r>
  <r>
    <n v="776"/>
    <x v="7"/>
    <s v="D"/>
    <n v="35"/>
    <s v="Aug"/>
    <x v="2"/>
    <n v="5"/>
    <n v="175"/>
    <n v="0"/>
    <n v="175"/>
  </r>
  <r>
    <n v="868"/>
    <x v="7"/>
    <s v="A"/>
    <n v="62"/>
    <s v="Aug"/>
    <x v="0"/>
    <n v="31"/>
    <n v="1922"/>
    <n v="0"/>
    <n v="1922"/>
  </r>
  <r>
    <n v="877"/>
    <x v="7"/>
    <s v="D"/>
    <n v="35"/>
    <s v="Aug"/>
    <x v="3"/>
    <n v="43"/>
    <n v="1505"/>
    <n v="0"/>
    <n v="1505"/>
  </r>
  <r>
    <n v="88"/>
    <x v="7"/>
    <s v="B"/>
    <n v="48"/>
    <s v="Dec"/>
    <x v="0"/>
    <n v="4"/>
    <n v="192"/>
    <n v="172.8"/>
    <n v="19.199999999999989"/>
  </r>
  <r>
    <n v="130"/>
    <x v="7"/>
    <s v="D"/>
    <n v="35"/>
    <s v="Dec"/>
    <x v="3"/>
    <n v="9"/>
    <n v="315"/>
    <n v="283.5"/>
    <n v="31.5"/>
  </r>
  <r>
    <n v="254"/>
    <x v="7"/>
    <s v="C"/>
    <n v="46"/>
    <s v="Dec"/>
    <x v="1"/>
    <n v="19"/>
    <n v="874"/>
    <n v="786.6"/>
    <n v="87.399999999999977"/>
  </r>
  <r>
    <n v="307"/>
    <x v="7"/>
    <s v="D"/>
    <n v="35"/>
    <s v="Dec"/>
    <x v="0"/>
    <n v="6"/>
    <n v="210"/>
    <n v="189"/>
    <n v="21"/>
  </r>
  <r>
    <n v="335"/>
    <x v="7"/>
    <s v="A"/>
    <n v="62"/>
    <s v="Dec"/>
    <x v="1"/>
    <n v="16"/>
    <n v="992"/>
    <n v="892.80000000000007"/>
    <n v="99.199999999999932"/>
  </r>
  <r>
    <n v="337"/>
    <x v="7"/>
    <s v="D"/>
    <n v="35"/>
    <s v="Dec"/>
    <x v="1"/>
    <n v="8"/>
    <n v="280"/>
    <n v="252"/>
    <n v="28"/>
  </r>
  <r>
    <n v="340"/>
    <x v="7"/>
    <s v="A"/>
    <n v="62"/>
    <s v="Dec"/>
    <x v="2"/>
    <n v="43"/>
    <n v="2666"/>
    <n v="2399.4"/>
    <n v="266.59999999999991"/>
  </r>
  <r>
    <n v="413"/>
    <x v="7"/>
    <s v="D"/>
    <n v="35"/>
    <s v="Dec"/>
    <x v="2"/>
    <n v="24"/>
    <n v="840"/>
    <n v="756"/>
    <n v="84"/>
  </r>
  <r>
    <n v="548"/>
    <x v="7"/>
    <s v="C"/>
    <n v="46"/>
    <s v="Dec"/>
    <x v="1"/>
    <n v="50"/>
    <n v="2300"/>
    <n v="2070"/>
    <n v="230"/>
  </r>
  <r>
    <n v="602"/>
    <x v="7"/>
    <s v="C"/>
    <n v="46"/>
    <s v="Dec"/>
    <x v="2"/>
    <n v="42"/>
    <n v="1932"/>
    <n v="1738.8"/>
    <n v="193.20000000000005"/>
  </r>
  <r>
    <n v="845"/>
    <x v="7"/>
    <s v="C"/>
    <n v="46"/>
    <s v="Dec"/>
    <x v="2"/>
    <n v="42"/>
    <n v="1932"/>
    <n v="1738.8"/>
    <n v="193.20000000000005"/>
  </r>
  <r>
    <n v="922"/>
    <x v="7"/>
    <s v="B"/>
    <n v="48"/>
    <s v="Dec"/>
    <x v="3"/>
    <n v="2"/>
    <n v="96"/>
    <n v="86.4"/>
    <n v="9.5999999999999943"/>
  </r>
  <r>
    <n v="36"/>
    <x v="7"/>
    <s v="D"/>
    <n v="35"/>
    <s v="Feb"/>
    <x v="0"/>
    <n v="37"/>
    <n v="1295"/>
    <n v="0"/>
    <n v="1295"/>
  </r>
  <r>
    <n v="402"/>
    <x v="7"/>
    <s v="B"/>
    <n v="48"/>
    <s v="Feb"/>
    <x v="2"/>
    <n v="4"/>
    <n v="192"/>
    <n v="0"/>
    <n v="192"/>
  </r>
  <r>
    <n v="409"/>
    <x v="7"/>
    <s v="C"/>
    <n v="46"/>
    <s v="Feb"/>
    <x v="1"/>
    <n v="44"/>
    <n v="2024"/>
    <n v="1821.6000000000001"/>
    <n v="202.39999999999986"/>
  </r>
  <r>
    <n v="639"/>
    <x v="7"/>
    <s v="B"/>
    <n v="48"/>
    <s v="Feb"/>
    <x v="3"/>
    <n v="10"/>
    <n v="480"/>
    <n v="0"/>
    <n v="480"/>
  </r>
  <r>
    <n v="697"/>
    <x v="7"/>
    <s v="C"/>
    <n v="46"/>
    <s v="Feb"/>
    <x v="3"/>
    <n v="15"/>
    <n v="690"/>
    <n v="0"/>
    <n v="690"/>
  </r>
  <r>
    <n v="158"/>
    <x v="7"/>
    <s v="B"/>
    <n v="48"/>
    <s v="Jan"/>
    <x v="2"/>
    <n v="23"/>
    <n v="1104"/>
    <n v="0"/>
    <n v="1104"/>
  </r>
  <r>
    <n v="212"/>
    <x v="7"/>
    <s v="C"/>
    <n v="46"/>
    <s v="Jan"/>
    <x v="0"/>
    <n v="9"/>
    <n v="414"/>
    <n v="0"/>
    <n v="414"/>
  </r>
  <r>
    <n v="263"/>
    <x v="7"/>
    <s v="C"/>
    <n v="46"/>
    <s v="Jan"/>
    <x v="2"/>
    <n v="49"/>
    <n v="2254"/>
    <n v="0"/>
    <n v="2254"/>
  </r>
  <r>
    <n v="287"/>
    <x v="7"/>
    <s v="B"/>
    <n v="48"/>
    <s v="Jan"/>
    <x v="0"/>
    <n v="29"/>
    <n v="1392"/>
    <n v="0"/>
    <n v="1392"/>
  </r>
  <r>
    <n v="298"/>
    <x v="7"/>
    <s v="B"/>
    <n v="48"/>
    <s v="Jan"/>
    <x v="1"/>
    <n v="12"/>
    <n v="576"/>
    <n v="518.4"/>
    <n v="57.600000000000023"/>
  </r>
  <r>
    <n v="425"/>
    <x v="7"/>
    <s v="C"/>
    <n v="46"/>
    <s v="Jan"/>
    <x v="2"/>
    <n v="44"/>
    <n v="2024"/>
    <n v="0"/>
    <n v="2024"/>
  </r>
  <r>
    <n v="692"/>
    <x v="7"/>
    <s v="A"/>
    <n v="62"/>
    <s v="Jan"/>
    <x v="1"/>
    <n v="11"/>
    <n v="682"/>
    <n v="613.80000000000007"/>
    <n v="68.199999999999932"/>
  </r>
  <r>
    <n v="954"/>
    <x v="7"/>
    <s v="B"/>
    <n v="48"/>
    <s v="Jan"/>
    <x v="2"/>
    <n v="9"/>
    <n v="432"/>
    <n v="0"/>
    <n v="432"/>
  </r>
  <r>
    <n v="3"/>
    <x v="7"/>
    <s v="B"/>
    <n v="48"/>
    <s v="Jul"/>
    <x v="0"/>
    <n v="32"/>
    <n v="1536"/>
    <n v="0"/>
    <n v="1536"/>
  </r>
  <r>
    <n v="80"/>
    <x v="7"/>
    <s v="A"/>
    <n v="62"/>
    <s v="Jul"/>
    <x v="0"/>
    <n v="44"/>
    <n v="2728"/>
    <n v="0"/>
    <n v="2728"/>
  </r>
  <r>
    <n v="202"/>
    <x v="7"/>
    <s v="A"/>
    <n v="62"/>
    <s v="Jul"/>
    <x v="2"/>
    <n v="13"/>
    <n v="806"/>
    <n v="0"/>
    <n v="806"/>
  </r>
  <r>
    <n v="302"/>
    <x v="7"/>
    <s v="A"/>
    <n v="62"/>
    <s v="Jul"/>
    <x v="2"/>
    <n v="24"/>
    <n v="1488"/>
    <n v="0"/>
    <n v="1488"/>
  </r>
  <r>
    <n v="344"/>
    <x v="7"/>
    <s v="A"/>
    <n v="62"/>
    <s v="Jul"/>
    <x v="2"/>
    <n v="7"/>
    <n v="434"/>
    <n v="0"/>
    <n v="434"/>
  </r>
  <r>
    <n v="560"/>
    <x v="7"/>
    <s v="C"/>
    <n v="46"/>
    <s v="Jul"/>
    <x v="0"/>
    <n v="30"/>
    <n v="1380"/>
    <n v="0"/>
    <n v="1380"/>
  </r>
  <r>
    <n v="624"/>
    <x v="7"/>
    <s v="D"/>
    <n v="35"/>
    <s v="Jul"/>
    <x v="1"/>
    <n v="32"/>
    <n v="1120"/>
    <n v="1008"/>
    <n v="112"/>
  </r>
  <r>
    <n v="821"/>
    <x v="7"/>
    <s v="A"/>
    <n v="62"/>
    <s v="Jul"/>
    <x v="1"/>
    <n v="9"/>
    <n v="558"/>
    <n v="502.2"/>
    <n v="55.800000000000011"/>
  </r>
  <r>
    <n v="103"/>
    <x v="7"/>
    <s v="B"/>
    <n v="48"/>
    <s v="Jun"/>
    <x v="0"/>
    <n v="26"/>
    <n v="1248"/>
    <n v="0"/>
    <n v="1248"/>
  </r>
  <r>
    <n v="174"/>
    <x v="7"/>
    <s v="A"/>
    <n v="62"/>
    <s v="Jun"/>
    <x v="0"/>
    <n v="31"/>
    <n v="1922"/>
    <n v="0"/>
    <n v="1922"/>
  </r>
  <r>
    <n v="44"/>
    <x v="7"/>
    <s v="A"/>
    <n v="62"/>
    <s v="Mar"/>
    <x v="1"/>
    <n v="48"/>
    <n v="2976"/>
    <n v="2678.4"/>
    <n v="297.59999999999991"/>
  </r>
  <r>
    <n v="82"/>
    <x v="7"/>
    <s v="D"/>
    <n v="35"/>
    <s v="Mar"/>
    <x v="3"/>
    <n v="18"/>
    <n v="630"/>
    <n v="0"/>
    <n v="630"/>
  </r>
  <r>
    <n v="143"/>
    <x v="7"/>
    <s v="D"/>
    <n v="35"/>
    <s v="Mar"/>
    <x v="3"/>
    <n v="45"/>
    <n v="1575"/>
    <n v="0"/>
    <n v="1575"/>
  </r>
  <r>
    <n v="206"/>
    <x v="7"/>
    <s v="A"/>
    <n v="62"/>
    <s v="Mar"/>
    <x v="2"/>
    <n v="20"/>
    <n v="1240"/>
    <n v="0"/>
    <n v="1240"/>
  </r>
  <r>
    <n v="268"/>
    <x v="7"/>
    <s v="C"/>
    <n v="46"/>
    <s v="Mar"/>
    <x v="3"/>
    <n v="4"/>
    <n v="184"/>
    <n v="0"/>
    <n v="184"/>
  </r>
  <r>
    <n v="587"/>
    <x v="7"/>
    <s v="B"/>
    <n v="48"/>
    <s v="Mar"/>
    <x v="0"/>
    <n v="16"/>
    <n v="768"/>
    <n v="0"/>
    <n v="768"/>
  </r>
  <r>
    <n v="255"/>
    <x v="7"/>
    <s v="D"/>
    <n v="35"/>
    <s v="May"/>
    <x v="2"/>
    <n v="47"/>
    <n v="1645"/>
    <n v="0"/>
    <n v="1645"/>
  </r>
  <r>
    <n v="362"/>
    <x v="7"/>
    <s v="C"/>
    <n v="46"/>
    <s v="May"/>
    <x v="0"/>
    <n v="50"/>
    <n v="2300"/>
    <n v="0"/>
    <n v="2300"/>
  </r>
  <r>
    <n v="570"/>
    <x v="7"/>
    <s v="A"/>
    <n v="62"/>
    <s v="May"/>
    <x v="2"/>
    <n v="45"/>
    <n v="2790"/>
    <n v="0"/>
    <n v="2790"/>
  </r>
  <r>
    <n v="942"/>
    <x v="7"/>
    <s v="A"/>
    <n v="62"/>
    <s v="May"/>
    <x v="3"/>
    <n v="10"/>
    <n v="620"/>
    <n v="0"/>
    <n v="620"/>
  </r>
  <r>
    <n v="995"/>
    <x v="7"/>
    <s v="B"/>
    <n v="48"/>
    <s v="May"/>
    <x v="0"/>
    <n v="29"/>
    <n v="1392"/>
    <n v="0"/>
    <n v="1392"/>
  </r>
  <r>
    <n v="18"/>
    <x v="7"/>
    <s v="A"/>
    <n v="62"/>
    <s v="Nov"/>
    <x v="1"/>
    <n v="47"/>
    <n v="2914"/>
    <n v="2622.6"/>
    <n v="291.40000000000009"/>
  </r>
  <r>
    <n v="169"/>
    <x v="7"/>
    <s v="A"/>
    <n v="62"/>
    <s v="Nov"/>
    <x v="0"/>
    <n v="13"/>
    <n v="806"/>
    <n v="0"/>
    <n v="806"/>
  </r>
  <r>
    <n v="456"/>
    <x v="7"/>
    <s v="C"/>
    <n v="46"/>
    <s v="Nov"/>
    <x v="0"/>
    <n v="12"/>
    <n v="552"/>
    <n v="0"/>
    <n v="552"/>
  </r>
  <r>
    <n v="580"/>
    <x v="7"/>
    <s v="C"/>
    <n v="46"/>
    <s v="Nov"/>
    <x v="1"/>
    <n v="35"/>
    <n v="1610"/>
    <n v="1449"/>
    <n v="161"/>
  </r>
  <r>
    <n v="904"/>
    <x v="7"/>
    <s v="A"/>
    <n v="62"/>
    <s v="Nov"/>
    <x v="0"/>
    <n v="16"/>
    <n v="992"/>
    <n v="0"/>
    <n v="992"/>
  </r>
  <r>
    <n v="214"/>
    <x v="7"/>
    <s v="C"/>
    <n v="46"/>
    <s v="Oct"/>
    <x v="1"/>
    <n v="33"/>
    <n v="1518"/>
    <n v="1366.2"/>
    <n v="151.79999999999995"/>
  </r>
  <r>
    <n v="348"/>
    <x v="7"/>
    <s v="B"/>
    <n v="48"/>
    <s v="Oct"/>
    <x v="3"/>
    <n v="47"/>
    <n v="2256"/>
    <n v="0"/>
    <n v="2256"/>
  </r>
  <r>
    <n v="401"/>
    <x v="7"/>
    <s v="B"/>
    <n v="48"/>
    <s v="Oct"/>
    <x v="0"/>
    <n v="18"/>
    <n v="864"/>
    <n v="0"/>
    <n v="864"/>
  </r>
  <r>
    <n v="698"/>
    <x v="7"/>
    <s v="A"/>
    <n v="62"/>
    <s v="Oct"/>
    <x v="1"/>
    <n v="37"/>
    <n v="2294"/>
    <n v="2064.6"/>
    <n v="229.40000000000009"/>
  </r>
  <r>
    <n v="944"/>
    <x v="7"/>
    <s v="B"/>
    <n v="48"/>
    <s v="Oct"/>
    <x v="2"/>
    <n v="26"/>
    <n v="1248"/>
    <n v="0"/>
    <n v="1248"/>
  </r>
  <r>
    <n v="232"/>
    <x v="7"/>
    <s v="D"/>
    <n v="35"/>
    <s v="Sep"/>
    <x v="0"/>
    <n v="36"/>
    <n v="1260"/>
    <n v="0"/>
    <n v="1260"/>
  </r>
  <r>
    <n v="318"/>
    <x v="7"/>
    <s v="B"/>
    <n v="48"/>
    <s v="Sep"/>
    <x v="3"/>
    <n v="38"/>
    <n v="1824"/>
    <n v="0"/>
    <n v="1824"/>
  </r>
  <r>
    <n v="469"/>
    <x v="7"/>
    <s v="B"/>
    <n v="48"/>
    <s v="Sep"/>
    <x v="1"/>
    <n v="34"/>
    <n v="1632"/>
    <n v="1468.8"/>
    <n v="163.20000000000005"/>
  </r>
  <r>
    <n v="536"/>
    <x v="7"/>
    <s v="C"/>
    <n v="46"/>
    <s v="Sep"/>
    <x v="3"/>
    <n v="9"/>
    <n v="414"/>
    <n v="0"/>
    <n v="414"/>
  </r>
  <r>
    <n v="615"/>
    <x v="7"/>
    <s v="B"/>
    <n v="48"/>
    <s v="Sep"/>
    <x v="3"/>
    <n v="38"/>
    <n v="1824"/>
    <n v="0"/>
    <n v="1824"/>
  </r>
  <r>
    <n v="5"/>
    <x v="8"/>
    <s v="C"/>
    <n v="46"/>
    <s v="Apr"/>
    <x v="3"/>
    <n v="27"/>
    <n v="1242"/>
    <n v="0"/>
    <n v="1242"/>
  </r>
  <r>
    <n v="86"/>
    <x v="8"/>
    <s v="B"/>
    <n v="48"/>
    <s v="Apr"/>
    <x v="0"/>
    <n v="37"/>
    <n v="1776"/>
    <n v="0"/>
    <n v="1776"/>
  </r>
  <r>
    <n v="97"/>
    <x v="8"/>
    <s v="C"/>
    <n v="46"/>
    <s v="Apr"/>
    <x v="3"/>
    <n v="49"/>
    <n v="2254"/>
    <n v="0"/>
    <n v="2254"/>
  </r>
  <r>
    <n v="429"/>
    <x v="8"/>
    <s v="D"/>
    <n v="35"/>
    <s v="Apr"/>
    <x v="1"/>
    <n v="7"/>
    <n v="245"/>
    <n v="220.5"/>
    <n v="24.5"/>
  </r>
  <r>
    <n v="516"/>
    <x v="8"/>
    <s v="A"/>
    <n v="62"/>
    <s v="Apr"/>
    <x v="0"/>
    <n v="23"/>
    <n v="1426"/>
    <n v="0"/>
    <n v="1426"/>
  </r>
  <r>
    <n v="695"/>
    <x v="8"/>
    <s v="A"/>
    <n v="62"/>
    <s v="Apr"/>
    <x v="1"/>
    <n v="30"/>
    <n v="1860"/>
    <n v="1674"/>
    <n v="186"/>
  </r>
  <r>
    <n v="65"/>
    <x v="8"/>
    <s v="B"/>
    <n v="48"/>
    <s v="Aug"/>
    <x v="3"/>
    <n v="48"/>
    <n v="2304"/>
    <n v="0"/>
    <n v="2304"/>
  </r>
  <r>
    <n v="146"/>
    <x v="8"/>
    <s v="D"/>
    <n v="35"/>
    <s v="Aug"/>
    <x v="2"/>
    <n v="3"/>
    <n v="105"/>
    <n v="0"/>
    <n v="105"/>
  </r>
  <r>
    <n v="183"/>
    <x v="8"/>
    <s v="A"/>
    <n v="62"/>
    <s v="Aug"/>
    <x v="2"/>
    <n v="16"/>
    <n v="992"/>
    <n v="0"/>
    <n v="992"/>
  </r>
  <r>
    <n v="636"/>
    <x v="8"/>
    <s v="A"/>
    <n v="62"/>
    <s v="Aug"/>
    <x v="3"/>
    <n v="20"/>
    <n v="1240"/>
    <n v="0"/>
    <n v="1240"/>
  </r>
  <r>
    <n v="674"/>
    <x v="8"/>
    <s v="B"/>
    <n v="48"/>
    <s v="Aug"/>
    <x v="0"/>
    <n v="15"/>
    <n v="720"/>
    <n v="0"/>
    <n v="720"/>
  </r>
  <r>
    <n v="893"/>
    <x v="8"/>
    <s v="D"/>
    <n v="35"/>
    <s v="Aug"/>
    <x v="3"/>
    <n v="27"/>
    <n v="945"/>
    <n v="0"/>
    <n v="945"/>
  </r>
  <r>
    <n v="950"/>
    <x v="8"/>
    <s v="A"/>
    <n v="62"/>
    <s v="Aug"/>
    <x v="0"/>
    <n v="3"/>
    <n v="186"/>
    <n v="0"/>
    <n v="186"/>
  </r>
  <r>
    <n v="192"/>
    <x v="8"/>
    <s v="C"/>
    <n v="46"/>
    <s v="Dec"/>
    <x v="2"/>
    <n v="31"/>
    <n v="1426"/>
    <n v="1283.4000000000001"/>
    <n v="142.59999999999991"/>
  </r>
  <r>
    <n v="382"/>
    <x v="8"/>
    <s v="C"/>
    <n v="46"/>
    <s v="Dec"/>
    <x v="2"/>
    <n v="23"/>
    <n v="1058"/>
    <n v="952.2"/>
    <n v="105.79999999999995"/>
  </r>
  <r>
    <n v="445"/>
    <x v="8"/>
    <s v="C"/>
    <n v="46"/>
    <s v="Dec"/>
    <x v="0"/>
    <n v="34"/>
    <n v="1564"/>
    <n v="1407.6000000000001"/>
    <n v="156.39999999999986"/>
  </r>
  <r>
    <n v="647"/>
    <x v="8"/>
    <s v="A"/>
    <n v="62"/>
    <s v="Dec"/>
    <x v="1"/>
    <n v="4"/>
    <n v="248"/>
    <n v="223.20000000000002"/>
    <n v="24.799999999999983"/>
  </r>
  <r>
    <n v="741"/>
    <x v="8"/>
    <s v="C"/>
    <n v="46"/>
    <s v="Dec"/>
    <x v="0"/>
    <n v="15"/>
    <n v="690"/>
    <n v="621"/>
    <n v="69"/>
  </r>
  <r>
    <n v="784"/>
    <x v="8"/>
    <s v="D"/>
    <n v="35"/>
    <s v="Dec"/>
    <x v="3"/>
    <n v="19"/>
    <n v="665"/>
    <n v="598.5"/>
    <n v="66.5"/>
  </r>
  <r>
    <n v="12"/>
    <x v="8"/>
    <s v="D"/>
    <n v="35"/>
    <s v="Feb"/>
    <x v="1"/>
    <n v="23"/>
    <n v="805"/>
    <n v="724.5"/>
    <n v="80.5"/>
  </r>
  <r>
    <n v="50"/>
    <x v="8"/>
    <s v="D"/>
    <n v="35"/>
    <s v="Feb"/>
    <x v="1"/>
    <n v="50"/>
    <n v="1750"/>
    <n v="1575"/>
    <n v="175"/>
  </r>
  <r>
    <n v="321"/>
    <x v="8"/>
    <s v="A"/>
    <n v="62"/>
    <s v="Feb"/>
    <x v="1"/>
    <n v="9"/>
    <n v="558"/>
    <n v="502.2"/>
    <n v="55.800000000000011"/>
  </r>
  <r>
    <n v="394"/>
    <x v="8"/>
    <s v="C"/>
    <n v="46"/>
    <s v="Feb"/>
    <x v="3"/>
    <n v="1"/>
    <n v="46"/>
    <n v="0"/>
    <n v="46"/>
  </r>
  <r>
    <n v="407"/>
    <x v="8"/>
    <s v="C"/>
    <n v="46"/>
    <s v="Feb"/>
    <x v="2"/>
    <n v="1"/>
    <n v="46"/>
    <n v="0"/>
    <n v="46"/>
  </r>
  <r>
    <n v="686"/>
    <x v="8"/>
    <s v="A"/>
    <n v="62"/>
    <s v="Feb"/>
    <x v="3"/>
    <n v="19"/>
    <n v="1178"/>
    <n v="0"/>
    <n v="1178"/>
  </r>
  <r>
    <n v="997"/>
    <x v="8"/>
    <s v="C"/>
    <n v="46"/>
    <s v="Feb"/>
    <x v="1"/>
    <n v="35"/>
    <n v="1610"/>
    <n v="1449"/>
    <n v="161"/>
  </r>
  <r>
    <n v="6"/>
    <x v="8"/>
    <s v="B"/>
    <n v="48"/>
    <s v="Jan"/>
    <x v="3"/>
    <n v="19"/>
    <n v="912"/>
    <n v="0"/>
    <n v="912"/>
  </r>
  <r>
    <n v="226"/>
    <x v="8"/>
    <s v="D"/>
    <n v="35"/>
    <s v="Jan"/>
    <x v="0"/>
    <n v="15"/>
    <n v="525"/>
    <n v="0"/>
    <n v="525"/>
  </r>
  <r>
    <n v="331"/>
    <x v="8"/>
    <s v="B"/>
    <n v="48"/>
    <s v="Jan"/>
    <x v="3"/>
    <n v="16"/>
    <n v="768"/>
    <n v="0"/>
    <n v="768"/>
  </r>
  <r>
    <n v="551"/>
    <x v="8"/>
    <s v="D"/>
    <n v="35"/>
    <s v="Jan"/>
    <x v="2"/>
    <n v="25"/>
    <n v="875"/>
    <n v="0"/>
    <n v="875"/>
  </r>
  <r>
    <n v="660"/>
    <x v="8"/>
    <s v="C"/>
    <n v="46"/>
    <s v="Jan"/>
    <x v="0"/>
    <n v="20"/>
    <n v="920"/>
    <n v="0"/>
    <n v="920"/>
  </r>
  <r>
    <n v="838"/>
    <x v="8"/>
    <s v="A"/>
    <n v="62"/>
    <s v="Jan"/>
    <x v="0"/>
    <n v="25"/>
    <n v="1550"/>
    <n v="0"/>
    <n v="1550"/>
  </r>
  <r>
    <n v="13"/>
    <x v="8"/>
    <s v="B"/>
    <n v="48"/>
    <s v="Jul"/>
    <x v="0"/>
    <n v="33"/>
    <n v="1584"/>
    <n v="0"/>
    <n v="1584"/>
  </r>
  <r>
    <n v="240"/>
    <x v="8"/>
    <s v="D"/>
    <n v="35"/>
    <s v="Jul"/>
    <x v="2"/>
    <n v="29"/>
    <n v="1015"/>
    <n v="0"/>
    <n v="1015"/>
  </r>
  <r>
    <n v="244"/>
    <x v="8"/>
    <s v="D"/>
    <n v="35"/>
    <s v="Jul"/>
    <x v="2"/>
    <n v="15"/>
    <n v="525"/>
    <n v="0"/>
    <n v="525"/>
  </r>
  <r>
    <n v="334"/>
    <x v="8"/>
    <s v="D"/>
    <n v="35"/>
    <s v="Jul"/>
    <x v="0"/>
    <n v="2"/>
    <n v="70"/>
    <n v="0"/>
    <n v="70"/>
  </r>
  <r>
    <n v="397"/>
    <x v="8"/>
    <s v="B"/>
    <n v="48"/>
    <s v="Jul"/>
    <x v="2"/>
    <n v="7"/>
    <n v="336"/>
    <n v="0"/>
    <n v="336"/>
  </r>
  <r>
    <n v="719"/>
    <x v="8"/>
    <s v="C"/>
    <n v="46"/>
    <s v="Jul"/>
    <x v="1"/>
    <n v="15"/>
    <n v="690"/>
    <n v="621"/>
    <n v="69"/>
  </r>
  <r>
    <n v="807"/>
    <x v="8"/>
    <s v="B"/>
    <n v="48"/>
    <s v="Jul"/>
    <x v="3"/>
    <n v="27"/>
    <n v="1296"/>
    <n v="0"/>
    <n v="1296"/>
  </r>
  <r>
    <n v="902"/>
    <x v="8"/>
    <s v="D"/>
    <n v="35"/>
    <s v="Jul"/>
    <x v="2"/>
    <n v="31"/>
    <n v="1085"/>
    <n v="0"/>
    <n v="1085"/>
  </r>
  <r>
    <n v="958"/>
    <x v="8"/>
    <s v="D"/>
    <n v="35"/>
    <s v="Jul"/>
    <x v="0"/>
    <n v="28"/>
    <n v="980"/>
    <n v="0"/>
    <n v="980"/>
  </r>
  <r>
    <n v="210"/>
    <x v="8"/>
    <s v="A"/>
    <n v="62"/>
    <s v="Jun"/>
    <x v="2"/>
    <n v="20"/>
    <n v="1240"/>
    <n v="0"/>
    <n v="1240"/>
  </r>
  <r>
    <n v="313"/>
    <x v="8"/>
    <s v="A"/>
    <n v="62"/>
    <s v="Jun"/>
    <x v="3"/>
    <n v="40"/>
    <n v="2480"/>
    <n v="0"/>
    <n v="2480"/>
  </r>
  <r>
    <n v="396"/>
    <x v="8"/>
    <s v="C"/>
    <n v="46"/>
    <s v="Jun"/>
    <x v="3"/>
    <n v="11"/>
    <n v="506"/>
    <n v="0"/>
    <n v="506"/>
  </r>
  <r>
    <n v="670"/>
    <x v="8"/>
    <s v="A"/>
    <n v="62"/>
    <s v="Jun"/>
    <x v="0"/>
    <n v="33"/>
    <n v="2046"/>
    <n v="0"/>
    <n v="2046"/>
  </r>
  <r>
    <n v="703"/>
    <x v="8"/>
    <s v="D"/>
    <n v="35"/>
    <s v="Jun"/>
    <x v="2"/>
    <n v="24"/>
    <n v="840"/>
    <n v="0"/>
    <n v="840"/>
  </r>
  <r>
    <n v="728"/>
    <x v="8"/>
    <s v="D"/>
    <n v="35"/>
    <s v="Jun"/>
    <x v="3"/>
    <n v="14"/>
    <n v="490"/>
    <n v="0"/>
    <n v="490"/>
  </r>
  <r>
    <n v="909"/>
    <x v="8"/>
    <s v="C"/>
    <n v="46"/>
    <s v="Jun"/>
    <x v="2"/>
    <n v="18"/>
    <n v="828"/>
    <n v="0"/>
    <n v="828"/>
  </r>
  <r>
    <n v="95"/>
    <x v="8"/>
    <s v="C"/>
    <n v="46"/>
    <s v="Mar"/>
    <x v="1"/>
    <n v="13"/>
    <n v="598"/>
    <n v="538.20000000000005"/>
    <n v="59.799999999999955"/>
  </r>
  <r>
    <n v="502"/>
    <x v="8"/>
    <s v="D"/>
    <n v="35"/>
    <s v="Mar"/>
    <x v="0"/>
    <n v="6"/>
    <n v="210"/>
    <n v="0"/>
    <n v="210"/>
  </r>
  <r>
    <n v="585"/>
    <x v="8"/>
    <s v="C"/>
    <n v="46"/>
    <s v="Mar"/>
    <x v="3"/>
    <n v="27"/>
    <n v="1242"/>
    <n v="0"/>
    <n v="1242"/>
  </r>
  <r>
    <n v="687"/>
    <x v="8"/>
    <s v="B"/>
    <n v="48"/>
    <s v="Mar"/>
    <x v="3"/>
    <n v="9"/>
    <n v="432"/>
    <n v="0"/>
    <n v="432"/>
  </r>
  <r>
    <n v="794"/>
    <x v="8"/>
    <s v="D"/>
    <n v="35"/>
    <s v="Mar"/>
    <x v="0"/>
    <n v="12"/>
    <n v="420"/>
    <n v="0"/>
    <n v="420"/>
  </r>
  <r>
    <n v="349"/>
    <x v="8"/>
    <s v="A"/>
    <n v="62"/>
    <s v="May"/>
    <x v="1"/>
    <n v="32"/>
    <n v="1984"/>
    <n v="1785.6000000000001"/>
    <n v="198.39999999999986"/>
  </r>
  <r>
    <n v="542"/>
    <x v="8"/>
    <s v="D"/>
    <n v="35"/>
    <s v="May"/>
    <x v="2"/>
    <n v="9"/>
    <n v="315"/>
    <n v="0"/>
    <n v="315"/>
  </r>
  <r>
    <n v="576"/>
    <x v="8"/>
    <s v="D"/>
    <n v="35"/>
    <s v="May"/>
    <x v="0"/>
    <n v="24"/>
    <n v="840"/>
    <n v="0"/>
    <n v="840"/>
  </r>
  <r>
    <n v="912"/>
    <x v="8"/>
    <s v="B"/>
    <n v="48"/>
    <s v="May"/>
    <x v="1"/>
    <n v="42"/>
    <n v="2016"/>
    <n v="1814.4"/>
    <n v="201.59999999999991"/>
  </r>
  <r>
    <n v="135"/>
    <x v="8"/>
    <s v="A"/>
    <n v="62"/>
    <s v="Nov"/>
    <x v="3"/>
    <n v="27"/>
    <n v="1674"/>
    <n v="0"/>
    <n v="1674"/>
  </r>
  <r>
    <n v="144"/>
    <x v="8"/>
    <s v="D"/>
    <n v="35"/>
    <s v="Nov"/>
    <x v="1"/>
    <n v="11"/>
    <n v="385"/>
    <n v="346.5"/>
    <n v="38.5"/>
  </r>
  <r>
    <n v="213"/>
    <x v="8"/>
    <s v="D"/>
    <n v="35"/>
    <s v="Nov"/>
    <x v="3"/>
    <n v="43"/>
    <n v="1505"/>
    <n v="0"/>
    <n v="1505"/>
  </r>
  <r>
    <n v="291"/>
    <x v="8"/>
    <s v="B"/>
    <n v="48"/>
    <s v="Nov"/>
    <x v="1"/>
    <n v="11"/>
    <n v="528"/>
    <n v="475.2"/>
    <n v="52.800000000000011"/>
  </r>
  <r>
    <n v="301"/>
    <x v="8"/>
    <s v="D"/>
    <n v="35"/>
    <s v="Nov"/>
    <x v="2"/>
    <n v="32"/>
    <n v="1120"/>
    <n v="0"/>
    <n v="1120"/>
  </r>
  <r>
    <n v="376"/>
    <x v="8"/>
    <s v="D"/>
    <n v="35"/>
    <s v="Nov"/>
    <x v="1"/>
    <n v="20"/>
    <n v="700"/>
    <n v="630"/>
    <n v="70"/>
  </r>
  <r>
    <n v="662"/>
    <x v="8"/>
    <s v="B"/>
    <n v="48"/>
    <s v="Nov"/>
    <x v="1"/>
    <n v="50"/>
    <n v="2400"/>
    <n v="2160"/>
    <n v="240"/>
  </r>
  <r>
    <n v="711"/>
    <x v="8"/>
    <s v="B"/>
    <n v="48"/>
    <s v="Nov"/>
    <x v="1"/>
    <n v="4"/>
    <n v="192"/>
    <n v="172.8"/>
    <n v="19.199999999999989"/>
  </r>
  <r>
    <n v="727"/>
    <x v="8"/>
    <s v="B"/>
    <n v="48"/>
    <s v="Nov"/>
    <x v="1"/>
    <n v="50"/>
    <n v="2400"/>
    <n v="2160"/>
    <n v="240"/>
  </r>
  <r>
    <n v="790"/>
    <x v="8"/>
    <s v="D"/>
    <n v="35"/>
    <s v="Nov"/>
    <x v="2"/>
    <n v="31"/>
    <n v="1085"/>
    <n v="0"/>
    <n v="1085"/>
  </r>
  <r>
    <n v="890"/>
    <x v="8"/>
    <s v="A"/>
    <n v="62"/>
    <s v="Nov"/>
    <x v="1"/>
    <n v="6"/>
    <n v="372"/>
    <n v="334.8"/>
    <n v="37.199999999999989"/>
  </r>
  <r>
    <n v="47"/>
    <x v="8"/>
    <s v="D"/>
    <n v="35"/>
    <s v="Oct"/>
    <x v="2"/>
    <n v="17"/>
    <n v="595"/>
    <n v="0"/>
    <n v="595"/>
  </r>
  <r>
    <n v="79"/>
    <x v="8"/>
    <s v="A"/>
    <n v="62"/>
    <s v="Oct"/>
    <x v="0"/>
    <n v="9"/>
    <n v="558"/>
    <n v="0"/>
    <n v="558"/>
  </r>
  <r>
    <n v="149"/>
    <x v="8"/>
    <s v="B"/>
    <n v="48"/>
    <s v="Oct"/>
    <x v="3"/>
    <n v="27"/>
    <n v="1296"/>
    <n v="0"/>
    <n v="1296"/>
  </r>
  <r>
    <n v="164"/>
    <x v="8"/>
    <s v="C"/>
    <n v="46"/>
    <s v="Oct"/>
    <x v="1"/>
    <n v="31"/>
    <n v="1426"/>
    <n v="1283.4000000000001"/>
    <n v="142.59999999999991"/>
  </r>
  <r>
    <n v="312"/>
    <x v="8"/>
    <s v="C"/>
    <n v="46"/>
    <s v="Oct"/>
    <x v="0"/>
    <n v="49"/>
    <n v="2254"/>
    <n v="0"/>
    <n v="2254"/>
  </r>
  <r>
    <n v="369"/>
    <x v="8"/>
    <s v="D"/>
    <n v="35"/>
    <s v="Oct"/>
    <x v="2"/>
    <n v="27"/>
    <n v="945"/>
    <n v="0"/>
    <n v="945"/>
  </r>
  <r>
    <n v="392"/>
    <x v="8"/>
    <s v="B"/>
    <n v="48"/>
    <s v="Oct"/>
    <x v="1"/>
    <n v="18"/>
    <n v="864"/>
    <n v="777.6"/>
    <n v="86.399999999999977"/>
  </r>
  <r>
    <n v="405"/>
    <x v="8"/>
    <s v="D"/>
    <n v="35"/>
    <s v="Oct"/>
    <x v="3"/>
    <n v="9"/>
    <n v="315"/>
    <n v="0"/>
    <n v="315"/>
  </r>
  <r>
    <n v="444"/>
    <x v="8"/>
    <s v="C"/>
    <n v="46"/>
    <s v="Oct"/>
    <x v="3"/>
    <n v="42"/>
    <n v="1932"/>
    <n v="0"/>
    <n v="1932"/>
  </r>
  <r>
    <n v="756"/>
    <x v="8"/>
    <s v="B"/>
    <n v="48"/>
    <s v="Oct"/>
    <x v="1"/>
    <n v="24"/>
    <n v="1152"/>
    <n v="1036.8"/>
    <n v="115.20000000000005"/>
  </r>
  <r>
    <n v="863"/>
    <x v="8"/>
    <s v="A"/>
    <n v="62"/>
    <s v="Oct"/>
    <x v="2"/>
    <n v="10"/>
    <n v="620"/>
    <n v="0"/>
    <n v="620"/>
  </r>
  <r>
    <n v="966"/>
    <x v="8"/>
    <s v="D"/>
    <n v="35"/>
    <s v="Oct"/>
    <x v="1"/>
    <n v="18"/>
    <n v="630"/>
    <n v="567"/>
    <n v="63"/>
  </r>
  <r>
    <n v="297"/>
    <x v="8"/>
    <s v="C"/>
    <n v="46"/>
    <s v="Sep"/>
    <x v="1"/>
    <n v="27"/>
    <n v="1242"/>
    <n v="1117.8"/>
    <n v="124.20000000000005"/>
  </r>
  <r>
    <n v="432"/>
    <x v="8"/>
    <s v="B"/>
    <n v="48"/>
    <s v="Sep"/>
    <x v="1"/>
    <n v="45"/>
    <n v="2160"/>
    <n v="1944"/>
    <n v="216"/>
  </r>
  <r>
    <n v="496"/>
    <x v="8"/>
    <s v="B"/>
    <n v="48"/>
    <s v="Sep"/>
    <x v="2"/>
    <n v="19"/>
    <n v="912"/>
    <n v="0"/>
    <n v="912"/>
  </r>
  <r>
    <n v="500"/>
    <x v="8"/>
    <s v="A"/>
    <n v="62"/>
    <s v="Sep"/>
    <x v="3"/>
    <n v="9"/>
    <n v="558"/>
    <n v="0"/>
    <n v="558"/>
  </r>
  <r>
    <n v="552"/>
    <x v="8"/>
    <s v="C"/>
    <n v="46"/>
    <s v="Sep"/>
    <x v="1"/>
    <n v="47"/>
    <n v="2162"/>
    <n v="1945.8"/>
    <n v="216.20000000000005"/>
  </r>
  <r>
    <n v="582"/>
    <x v="8"/>
    <s v="D"/>
    <n v="35"/>
    <s v="Sep"/>
    <x v="1"/>
    <n v="18"/>
    <n v="630"/>
    <n v="567"/>
    <n v="63"/>
  </r>
  <r>
    <n v="791"/>
    <x v="8"/>
    <s v="D"/>
    <n v="35"/>
    <s v="Sep"/>
    <x v="2"/>
    <n v="12"/>
    <n v="420"/>
    <n v="0"/>
    <n v="420"/>
  </r>
  <r>
    <n v="813"/>
    <x v="8"/>
    <s v="D"/>
    <n v="35"/>
    <s v="Sep"/>
    <x v="0"/>
    <n v="45"/>
    <n v="1575"/>
    <n v="0"/>
    <n v="1575"/>
  </r>
  <r>
    <n v="910"/>
    <x v="8"/>
    <s v="A"/>
    <n v="62"/>
    <s v="Sep"/>
    <x v="1"/>
    <n v="4"/>
    <n v="248"/>
    <n v="223.20000000000002"/>
    <n v="24.799999999999983"/>
  </r>
  <r>
    <n v="938"/>
    <x v="8"/>
    <s v="C"/>
    <n v="46"/>
    <s v="Sep"/>
    <x v="1"/>
    <n v="18"/>
    <n v="828"/>
    <n v="745.2"/>
    <n v="82.799999999999955"/>
  </r>
  <r>
    <n v="56"/>
    <x v="9"/>
    <s v="C"/>
    <n v="46"/>
    <s v="Apr"/>
    <x v="1"/>
    <n v="36"/>
    <n v="1656"/>
    <n v="1490.4"/>
    <n v="165.59999999999991"/>
  </r>
  <r>
    <n v="57"/>
    <x v="9"/>
    <s v="A"/>
    <n v="62"/>
    <s v="Apr"/>
    <x v="0"/>
    <n v="27"/>
    <n v="1674"/>
    <n v="0"/>
    <n v="1674"/>
  </r>
  <r>
    <n v="76"/>
    <x v="9"/>
    <s v="D"/>
    <n v="35"/>
    <s v="Apr"/>
    <x v="1"/>
    <n v="42"/>
    <n v="1470"/>
    <n v="1323"/>
    <n v="147"/>
  </r>
  <r>
    <n v="165"/>
    <x v="9"/>
    <s v="A"/>
    <n v="62"/>
    <s v="Apr"/>
    <x v="1"/>
    <n v="40"/>
    <n v="2480"/>
    <n v="2232"/>
    <n v="248"/>
  </r>
  <r>
    <n v="410"/>
    <x v="9"/>
    <s v="B"/>
    <n v="48"/>
    <s v="Apr"/>
    <x v="3"/>
    <n v="6"/>
    <n v="288"/>
    <n v="0"/>
    <n v="288"/>
  </r>
  <r>
    <n v="729"/>
    <x v="9"/>
    <s v="C"/>
    <n v="46"/>
    <s v="Apr"/>
    <x v="1"/>
    <n v="39"/>
    <n v="1794"/>
    <n v="1614.6000000000001"/>
    <n v="179.39999999999986"/>
  </r>
  <r>
    <n v="903"/>
    <x v="9"/>
    <s v="D"/>
    <n v="35"/>
    <s v="Apr"/>
    <x v="2"/>
    <n v="14"/>
    <n v="490"/>
    <n v="0"/>
    <n v="490"/>
  </r>
  <r>
    <n v="937"/>
    <x v="9"/>
    <s v="B"/>
    <n v="48"/>
    <s v="Apr"/>
    <x v="2"/>
    <n v="10"/>
    <n v="480"/>
    <n v="0"/>
    <n v="480"/>
  </r>
  <r>
    <n v="962"/>
    <x v="9"/>
    <s v="D"/>
    <n v="35"/>
    <s v="Apr"/>
    <x v="1"/>
    <n v="42"/>
    <n v="1470"/>
    <n v="1323"/>
    <n v="147"/>
  </r>
  <r>
    <n v="974"/>
    <x v="9"/>
    <s v="B"/>
    <n v="48"/>
    <s v="Apr"/>
    <x v="2"/>
    <n v="50"/>
    <n v="2400"/>
    <n v="0"/>
    <n v="2400"/>
  </r>
  <r>
    <n v="983"/>
    <x v="9"/>
    <s v="D"/>
    <n v="35"/>
    <s v="Apr"/>
    <x v="1"/>
    <n v="44"/>
    <n v="1540"/>
    <n v="1386"/>
    <n v="154"/>
  </r>
  <r>
    <n v="24"/>
    <x v="9"/>
    <s v="A"/>
    <n v="62"/>
    <s v="Aug"/>
    <x v="3"/>
    <n v="6"/>
    <n v="372"/>
    <n v="0"/>
    <n v="372"/>
  </r>
  <r>
    <n v="220"/>
    <x v="9"/>
    <s v="A"/>
    <n v="62"/>
    <s v="Aug"/>
    <x v="0"/>
    <n v="41"/>
    <n v="2542"/>
    <n v="0"/>
    <n v="2542"/>
  </r>
  <r>
    <n v="458"/>
    <x v="9"/>
    <s v="B"/>
    <n v="48"/>
    <s v="Aug"/>
    <x v="1"/>
    <n v="9"/>
    <n v="432"/>
    <n v="388.8"/>
    <n v="43.199999999999989"/>
  </r>
  <r>
    <n v="487"/>
    <x v="9"/>
    <s v="C"/>
    <n v="46"/>
    <s v="Aug"/>
    <x v="0"/>
    <n v="45"/>
    <n v="2070"/>
    <n v="0"/>
    <n v="2070"/>
  </r>
  <r>
    <n v="798"/>
    <x v="9"/>
    <s v="B"/>
    <n v="48"/>
    <s v="Aug"/>
    <x v="3"/>
    <n v="41"/>
    <n v="1968"/>
    <n v="0"/>
    <n v="1968"/>
  </r>
  <r>
    <n v="968"/>
    <x v="9"/>
    <s v="A"/>
    <n v="62"/>
    <s v="Aug"/>
    <x v="1"/>
    <n v="10"/>
    <n v="620"/>
    <n v="558"/>
    <n v="62"/>
  </r>
  <r>
    <n v="53"/>
    <x v="9"/>
    <s v="D"/>
    <n v="35"/>
    <s v="Dec"/>
    <x v="3"/>
    <n v="47"/>
    <n v="1645"/>
    <n v="1480.5"/>
    <n v="164.5"/>
  </r>
  <r>
    <n v="200"/>
    <x v="9"/>
    <s v="C"/>
    <n v="46"/>
    <s v="Dec"/>
    <x v="2"/>
    <n v="20"/>
    <n v="920"/>
    <n v="828"/>
    <n v="92"/>
  </r>
  <r>
    <n v="399"/>
    <x v="9"/>
    <s v="B"/>
    <n v="48"/>
    <s v="Dec"/>
    <x v="0"/>
    <n v="13"/>
    <n v="624"/>
    <n v="561.6"/>
    <n v="62.399999999999977"/>
  </r>
  <r>
    <n v="578"/>
    <x v="9"/>
    <s v="C"/>
    <n v="46"/>
    <s v="Dec"/>
    <x v="0"/>
    <n v="41"/>
    <n v="1886"/>
    <n v="1697.4"/>
    <n v="188.59999999999991"/>
  </r>
  <r>
    <n v="644"/>
    <x v="9"/>
    <s v="A"/>
    <n v="62"/>
    <s v="Dec"/>
    <x v="2"/>
    <n v="40"/>
    <n v="2480"/>
    <n v="2232"/>
    <n v="248"/>
  </r>
  <r>
    <n v="965"/>
    <x v="9"/>
    <s v="B"/>
    <n v="48"/>
    <s v="Dec"/>
    <x v="0"/>
    <n v="38"/>
    <n v="1824"/>
    <n v="1641.6000000000001"/>
    <n v="182.39999999999986"/>
  </r>
  <r>
    <n v="85"/>
    <x v="9"/>
    <s v="D"/>
    <n v="35"/>
    <s v="Feb"/>
    <x v="2"/>
    <n v="2"/>
    <n v="70"/>
    <n v="0"/>
    <n v="70"/>
  </r>
  <r>
    <n v="197"/>
    <x v="9"/>
    <s v="D"/>
    <n v="35"/>
    <s v="Feb"/>
    <x v="3"/>
    <n v="50"/>
    <n v="1750"/>
    <n v="0"/>
    <n v="1750"/>
  </r>
  <r>
    <n v="274"/>
    <x v="9"/>
    <s v="A"/>
    <n v="62"/>
    <s v="Feb"/>
    <x v="2"/>
    <n v="38"/>
    <n v="2356"/>
    <n v="0"/>
    <n v="2356"/>
  </r>
  <r>
    <n v="317"/>
    <x v="9"/>
    <s v="C"/>
    <n v="46"/>
    <s v="Feb"/>
    <x v="1"/>
    <n v="27"/>
    <n v="1242"/>
    <n v="1117.8"/>
    <n v="124.20000000000005"/>
  </r>
  <r>
    <n v="509"/>
    <x v="9"/>
    <s v="D"/>
    <n v="35"/>
    <s v="Feb"/>
    <x v="3"/>
    <n v="16"/>
    <n v="560"/>
    <n v="0"/>
    <n v="560"/>
  </r>
  <r>
    <n v="832"/>
    <x v="9"/>
    <s v="B"/>
    <n v="48"/>
    <s v="Feb"/>
    <x v="3"/>
    <n v="30"/>
    <n v="1440"/>
    <n v="0"/>
    <n v="1440"/>
  </r>
  <r>
    <n v="914"/>
    <x v="9"/>
    <s v="C"/>
    <n v="46"/>
    <s v="Feb"/>
    <x v="1"/>
    <n v="39"/>
    <n v="1794"/>
    <n v="1614.6000000000001"/>
    <n v="179.39999999999986"/>
  </r>
  <r>
    <n v="219"/>
    <x v="9"/>
    <s v="D"/>
    <n v="35"/>
    <s v="Jan"/>
    <x v="2"/>
    <n v="19"/>
    <n v="665"/>
    <n v="0"/>
    <n v="665"/>
  </r>
  <r>
    <n v="246"/>
    <x v="9"/>
    <s v="D"/>
    <n v="35"/>
    <s v="Jan"/>
    <x v="3"/>
    <n v="8"/>
    <n v="280"/>
    <n v="0"/>
    <n v="280"/>
  </r>
  <r>
    <n v="390"/>
    <x v="9"/>
    <s v="A"/>
    <n v="62"/>
    <s v="Jan"/>
    <x v="0"/>
    <n v="27"/>
    <n v="1674"/>
    <n v="0"/>
    <n v="1674"/>
  </r>
  <r>
    <n v="581"/>
    <x v="9"/>
    <s v="B"/>
    <n v="48"/>
    <s v="Jan"/>
    <x v="3"/>
    <n v="21"/>
    <n v="1008"/>
    <n v="0"/>
    <n v="1008"/>
  </r>
  <r>
    <n v="635"/>
    <x v="9"/>
    <s v="B"/>
    <n v="48"/>
    <s v="Jan"/>
    <x v="1"/>
    <n v="4"/>
    <n v="192"/>
    <n v="172.8"/>
    <n v="19.199999999999989"/>
  </r>
  <r>
    <n v="978"/>
    <x v="9"/>
    <s v="A"/>
    <n v="62"/>
    <s v="Jan"/>
    <x v="0"/>
    <n v="24"/>
    <n v="1488"/>
    <n v="0"/>
    <n v="1488"/>
  </r>
  <r>
    <n v="180"/>
    <x v="9"/>
    <s v="C"/>
    <n v="46"/>
    <s v="Jul"/>
    <x v="3"/>
    <n v="50"/>
    <n v="2300"/>
    <n v="0"/>
    <n v="2300"/>
  </r>
  <r>
    <n v="282"/>
    <x v="9"/>
    <s v="A"/>
    <n v="62"/>
    <s v="Jul"/>
    <x v="0"/>
    <n v="20"/>
    <n v="1240"/>
    <n v="0"/>
    <n v="1240"/>
  </r>
  <r>
    <n v="319"/>
    <x v="9"/>
    <s v="B"/>
    <n v="48"/>
    <s v="Jul"/>
    <x v="1"/>
    <n v="18"/>
    <n v="864"/>
    <n v="777.6"/>
    <n v="86.399999999999977"/>
  </r>
  <r>
    <n v="664"/>
    <x v="9"/>
    <s v="D"/>
    <n v="35"/>
    <s v="Jul"/>
    <x v="1"/>
    <n v="32"/>
    <n v="1120"/>
    <n v="1008"/>
    <n v="112"/>
  </r>
  <r>
    <n v="768"/>
    <x v="9"/>
    <s v="C"/>
    <n v="46"/>
    <s v="Jul"/>
    <x v="3"/>
    <n v="21"/>
    <n v="966"/>
    <n v="0"/>
    <n v="966"/>
  </r>
  <r>
    <n v="964"/>
    <x v="9"/>
    <s v="C"/>
    <n v="46"/>
    <s v="Jul"/>
    <x v="1"/>
    <n v="26"/>
    <n v="1196"/>
    <n v="1076.4000000000001"/>
    <n v="119.59999999999991"/>
  </r>
  <r>
    <n v="114"/>
    <x v="9"/>
    <s v="C"/>
    <n v="46"/>
    <s v="Jun"/>
    <x v="3"/>
    <n v="27"/>
    <n v="1242"/>
    <n v="0"/>
    <n v="1242"/>
  </r>
  <r>
    <n v="153"/>
    <x v="9"/>
    <s v="C"/>
    <n v="46"/>
    <s v="Jun"/>
    <x v="1"/>
    <n v="1"/>
    <n v="46"/>
    <n v="41.4"/>
    <n v="4.6000000000000014"/>
  </r>
  <r>
    <n v="196"/>
    <x v="9"/>
    <s v="D"/>
    <n v="35"/>
    <s v="Jun"/>
    <x v="2"/>
    <n v="37"/>
    <n v="1295"/>
    <n v="0"/>
    <n v="1295"/>
  </r>
  <r>
    <n v="235"/>
    <x v="9"/>
    <s v="B"/>
    <n v="48"/>
    <s v="Jun"/>
    <x v="1"/>
    <n v="33"/>
    <n v="1584"/>
    <n v="1425.6000000000001"/>
    <n v="158.39999999999986"/>
  </r>
  <r>
    <n v="383"/>
    <x v="9"/>
    <s v="D"/>
    <n v="35"/>
    <s v="Jun"/>
    <x v="3"/>
    <n v="10"/>
    <n v="350"/>
    <n v="0"/>
    <n v="350"/>
  </r>
  <r>
    <n v="412"/>
    <x v="9"/>
    <s v="A"/>
    <n v="62"/>
    <s v="Jun"/>
    <x v="2"/>
    <n v="47"/>
    <n v="2914"/>
    <n v="0"/>
    <n v="2914"/>
  </r>
  <r>
    <n v="71"/>
    <x v="9"/>
    <s v="C"/>
    <n v="46"/>
    <s v="Mar"/>
    <x v="1"/>
    <n v="44"/>
    <n v="2024"/>
    <n v="1821.6000000000001"/>
    <n v="202.39999999999986"/>
  </r>
  <r>
    <n v="110"/>
    <x v="9"/>
    <s v="A"/>
    <n v="62"/>
    <s v="Mar"/>
    <x v="0"/>
    <n v="3"/>
    <n v="186"/>
    <n v="0"/>
    <n v="186"/>
  </r>
  <r>
    <n v="160"/>
    <x v="9"/>
    <s v="C"/>
    <n v="46"/>
    <s v="Mar"/>
    <x v="3"/>
    <n v="23"/>
    <n v="1058"/>
    <n v="0"/>
    <n v="1058"/>
  </r>
  <r>
    <n v="439"/>
    <x v="9"/>
    <s v="C"/>
    <n v="46"/>
    <s v="Mar"/>
    <x v="3"/>
    <n v="29"/>
    <n v="1334"/>
    <n v="0"/>
    <n v="1334"/>
  </r>
  <r>
    <n v="521"/>
    <x v="9"/>
    <s v="C"/>
    <n v="46"/>
    <s v="Mar"/>
    <x v="1"/>
    <n v="18"/>
    <n v="828"/>
    <n v="745.2"/>
    <n v="82.799999999999955"/>
  </r>
  <r>
    <n v="527"/>
    <x v="9"/>
    <s v="C"/>
    <n v="46"/>
    <s v="Mar"/>
    <x v="3"/>
    <n v="34"/>
    <n v="1564"/>
    <n v="0"/>
    <n v="1564"/>
  </r>
  <r>
    <n v="885"/>
    <x v="9"/>
    <s v="C"/>
    <n v="46"/>
    <s v="Mar"/>
    <x v="2"/>
    <n v="26"/>
    <n v="1196"/>
    <n v="0"/>
    <n v="1196"/>
  </r>
  <r>
    <n v="2"/>
    <x v="9"/>
    <s v="A"/>
    <n v="62"/>
    <s v="May"/>
    <x v="0"/>
    <n v="19"/>
    <n v="1178"/>
    <n v="0"/>
    <n v="1178"/>
  </r>
  <r>
    <n v="190"/>
    <x v="9"/>
    <s v="A"/>
    <n v="62"/>
    <s v="May"/>
    <x v="3"/>
    <n v="12"/>
    <n v="744"/>
    <n v="0"/>
    <n v="744"/>
  </r>
  <r>
    <n v="236"/>
    <x v="9"/>
    <s v="B"/>
    <n v="48"/>
    <s v="May"/>
    <x v="1"/>
    <n v="5"/>
    <n v="240"/>
    <n v="216"/>
    <n v="24"/>
  </r>
  <r>
    <n v="461"/>
    <x v="9"/>
    <s v="B"/>
    <n v="48"/>
    <s v="May"/>
    <x v="3"/>
    <n v="27"/>
    <n v="1296"/>
    <n v="0"/>
    <n v="1296"/>
  </r>
  <r>
    <n v="476"/>
    <x v="9"/>
    <s v="B"/>
    <n v="48"/>
    <s v="May"/>
    <x v="3"/>
    <n v="27"/>
    <n v="1296"/>
    <n v="0"/>
    <n v="1296"/>
  </r>
  <r>
    <n v="479"/>
    <x v="9"/>
    <s v="C"/>
    <n v="46"/>
    <s v="May"/>
    <x v="3"/>
    <n v="20"/>
    <n v="920"/>
    <n v="0"/>
    <n v="920"/>
  </r>
  <r>
    <n v="488"/>
    <x v="9"/>
    <s v="A"/>
    <n v="62"/>
    <s v="May"/>
    <x v="0"/>
    <n v="34"/>
    <n v="2108"/>
    <n v="0"/>
    <n v="2108"/>
  </r>
  <r>
    <n v="648"/>
    <x v="9"/>
    <s v="C"/>
    <n v="46"/>
    <s v="May"/>
    <x v="1"/>
    <n v="13"/>
    <n v="598"/>
    <n v="538.20000000000005"/>
    <n v="59.799999999999955"/>
  </r>
  <r>
    <n v="810"/>
    <x v="9"/>
    <s v="A"/>
    <n v="62"/>
    <s v="May"/>
    <x v="1"/>
    <n v="13"/>
    <n v="806"/>
    <n v="725.4"/>
    <n v="80.600000000000023"/>
  </r>
  <r>
    <n v="96"/>
    <x v="9"/>
    <s v="D"/>
    <n v="35"/>
    <s v="Nov"/>
    <x v="3"/>
    <n v="27"/>
    <n v="945"/>
    <n v="0"/>
    <n v="945"/>
  </r>
  <r>
    <n v="470"/>
    <x v="9"/>
    <s v="A"/>
    <n v="62"/>
    <s v="Nov"/>
    <x v="1"/>
    <n v="35"/>
    <n v="2170"/>
    <n v="1953"/>
    <n v="217"/>
  </r>
  <r>
    <n v="655"/>
    <x v="9"/>
    <s v="A"/>
    <n v="62"/>
    <s v="Nov"/>
    <x v="1"/>
    <n v="43"/>
    <n v="2666"/>
    <n v="2399.4"/>
    <n v="266.59999999999991"/>
  </r>
  <r>
    <n v="777"/>
    <x v="9"/>
    <s v="A"/>
    <n v="62"/>
    <s v="Nov"/>
    <x v="3"/>
    <n v="8"/>
    <n v="496"/>
    <n v="0"/>
    <n v="496"/>
  </r>
  <r>
    <n v="973"/>
    <x v="9"/>
    <s v="A"/>
    <n v="62"/>
    <s v="Nov"/>
    <x v="0"/>
    <n v="32"/>
    <n v="1984"/>
    <n v="0"/>
    <n v="1984"/>
  </r>
  <r>
    <n v="98"/>
    <x v="9"/>
    <s v="D"/>
    <n v="35"/>
    <s v="Oct"/>
    <x v="0"/>
    <n v="17"/>
    <n v="595"/>
    <n v="0"/>
    <n v="595"/>
  </r>
  <r>
    <n v="481"/>
    <x v="9"/>
    <s v="C"/>
    <n v="46"/>
    <s v="Oct"/>
    <x v="3"/>
    <n v="44"/>
    <n v="2024"/>
    <n v="0"/>
    <n v="2024"/>
  </r>
  <r>
    <n v="616"/>
    <x v="9"/>
    <s v="B"/>
    <n v="48"/>
    <s v="Oct"/>
    <x v="1"/>
    <n v="5"/>
    <n v="240"/>
    <n v="216"/>
    <n v="24"/>
  </r>
  <r>
    <n v="896"/>
    <x v="9"/>
    <s v="C"/>
    <n v="46"/>
    <s v="Oct"/>
    <x v="3"/>
    <n v="49"/>
    <n v="2254"/>
    <n v="0"/>
    <n v="2254"/>
  </r>
  <r>
    <n v="918"/>
    <x v="9"/>
    <s v="D"/>
    <n v="35"/>
    <s v="Oct"/>
    <x v="1"/>
    <n v="39"/>
    <n v="1365"/>
    <n v="1228.5"/>
    <n v="136.5"/>
  </r>
  <r>
    <n v="991"/>
    <x v="9"/>
    <s v="D"/>
    <n v="35"/>
    <s v="Oct"/>
    <x v="3"/>
    <n v="18"/>
    <n v="630"/>
    <n v="0"/>
    <n v="630"/>
  </r>
  <r>
    <n v="126"/>
    <x v="9"/>
    <s v="B"/>
    <n v="48"/>
    <s v="Sep"/>
    <x v="3"/>
    <n v="50"/>
    <n v="2400"/>
    <n v="0"/>
    <n v="2400"/>
  </r>
  <r>
    <n v="137"/>
    <x v="9"/>
    <s v="B"/>
    <n v="48"/>
    <s v="Sep"/>
    <x v="0"/>
    <n v="40"/>
    <n v="1920"/>
    <n v="0"/>
    <n v="1920"/>
  </r>
  <r>
    <n v="173"/>
    <x v="9"/>
    <s v="B"/>
    <n v="48"/>
    <s v="Sep"/>
    <x v="3"/>
    <n v="48"/>
    <n v="2304"/>
    <n v="0"/>
    <n v="2304"/>
  </r>
  <r>
    <n v="294"/>
    <x v="9"/>
    <s v="C"/>
    <n v="46"/>
    <s v="Sep"/>
    <x v="0"/>
    <n v="6"/>
    <n v="276"/>
    <n v="0"/>
    <n v="276"/>
  </r>
  <r>
    <n v="370"/>
    <x v="9"/>
    <s v="B"/>
    <n v="48"/>
    <s v="Sep"/>
    <x v="0"/>
    <n v="40"/>
    <n v="1920"/>
    <n v="0"/>
    <n v="1920"/>
  </r>
  <r>
    <n v="99"/>
    <x v="10"/>
    <s v="B"/>
    <n v="48"/>
    <s v="Apr"/>
    <x v="1"/>
    <n v="31"/>
    <n v="1488"/>
    <n v="1339.2"/>
    <n v="148.79999999999995"/>
  </r>
  <r>
    <n v="112"/>
    <x v="10"/>
    <s v="D"/>
    <n v="35"/>
    <s v="Apr"/>
    <x v="0"/>
    <n v="15"/>
    <n v="525"/>
    <n v="0"/>
    <n v="525"/>
  </r>
  <r>
    <n v="167"/>
    <x v="10"/>
    <s v="C"/>
    <n v="46"/>
    <s v="Apr"/>
    <x v="2"/>
    <n v="42"/>
    <n v="1932"/>
    <n v="0"/>
    <n v="1932"/>
  </r>
  <r>
    <n v="179"/>
    <x v="10"/>
    <s v="D"/>
    <n v="35"/>
    <s v="Apr"/>
    <x v="0"/>
    <n v="22"/>
    <n v="770"/>
    <n v="0"/>
    <n v="770"/>
  </r>
  <r>
    <n v="230"/>
    <x v="10"/>
    <s v="C"/>
    <n v="46"/>
    <s v="Apr"/>
    <x v="2"/>
    <n v="5"/>
    <n v="230"/>
    <n v="0"/>
    <n v="230"/>
  </r>
  <r>
    <n v="233"/>
    <x v="10"/>
    <s v="B"/>
    <n v="48"/>
    <s v="Apr"/>
    <x v="3"/>
    <n v="12"/>
    <n v="576"/>
    <n v="0"/>
    <n v="576"/>
  </r>
  <r>
    <n v="300"/>
    <x v="10"/>
    <s v="B"/>
    <n v="48"/>
    <s v="Apr"/>
    <x v="0"/>
    <n v="50"/>
    <n v="2400"/>
    <n v="0"/>
    <n v="2400"/>
  </r>
  <r>
    <n v="310"/>
    <x v="10"/>
    <s v="C"/>
    <n v="46"/>
    <s v="Apr"/>
    <x v="0"/>
    <n v="5"/>
    <n v="230"/>
    <n v="0"/>
    <n v="230"/>
  </r>
  <r>
    <n v="520"/>
    <x v="10"/>
    <s v="D"/>
    <n v="35"/>
    <s v="Apr"/>
    <x v="2"/>
    <n v="22"/>
    <n v="770"/>
    <n v="0"/>
    <n v="770"/>
  </r>
  <r>
    <n v="651"/>
    <x v="10"/>
    <s v="A"/>
    <n v="62"/>
    <s v="Apr"/>
    <x v="2"/>
    <n v="39"/>
    <n v="2418"/>
    <n v="0"/>
    <n v="2418"/>
  </r>
  <r>
    <n v="754"/>
    <x v="10"/>
    <s v="B"/>
    <n v="48"/>
    <s v="Apr"/>
    <x v="3"/>
    <n v="45"/>
    <n v="2160"/>
    <n v="0"/>
    <n v="2160"/>
  </r>
  <r>
    <n v="759"/>
    <x v="10"/>
    <s v="A"/>
    <n v="62"/>
    <s v="Apr"/>
    <x v="2"/>
    <n v="14"/>
    <n v="868"/>
    <n v="0"/>
    <n v="868"/>
  </r>
  <r>
    <n v="788"/>
    <x v="10"/>
    <s v="B"/>
    <n v="48"/>
    <s v="Apr"/>
    <x v="1"/>
    <n v="48"/>
    <n v="2304"/>
    <n v="2073.6"/>
    <n v="230.40000000000009"/>
  </r>
  <r>
    <n v="11"/>
    <x v="10"/>
    <s v="A"/>
    <n v="62"/>
    <s v="Aug"/>
    <x v="1"/>
    <n v="5"/>
    <n v="310"/>
    <n v="279"/>
    <n v="31"/>
  </r>
  <r>
    <n v="131"/>
    <x v="10"/>
    <s v="C"/>
    <n v="46"/>
    <s v="Aug"/>
    <x v="1"/>
    <n v="14"/>
    <n v="644"/>
    <n v="579.6"/>
    <n v="64.399999999999977"/>
  </r>
  <r>
    <n v="257"/>
    <x v="10"/>
    <s v="A"/>
    <n v="62"/>
    <s v="Aug"/>
    <x v="0"/>
    <n v="25"/>
    <n v="1550"/>
    <n v="0"/>
    <n v="1550"/>
  </r>
  <r>
    <n v="368"/>
    <x v="10"/>
    <s v="D"/>
    <n v="35"/>
    <s v="Aug"/>
    <x v="0"/>
    <n v="6"/>
    <n v="210"/>
    <n v="0"/>
    <n v="210"/>
  </r>
  <r>
    <n v="550"/>
    <x v="10"/>
    <s v="D"/>
    <n v="35"/>
    <s v="Aug"/>
    <x v="2"/>
    <n v="20"/>
    <n v="700"/>
    <n v="0"/>
    <n v="700"/>
  </r>
  <r>
    <n v="604"/>
    <x v="10"/>
    <s v="B"/>
    <n v="48"/>
    <s v="Aug"/>
    <x v="0"/>
    <n v="49"/>
    <n v="2352"/>
    <n v="0"/>
    <n v="2352"/>
  </r>
  <r>
    <n v="842"/>
    <x v="10"/>
    <s v="B"/>
    <n v="48"/>
    <s v="Aug"/>
    <x v="0"/>
    <n v="16"/>
    <n v="768"/>
    <n v="0"/>
    <n v="768"/>
  </r>
  <r>
    <n v="858"/>
    <x v="10"/>
    <s v="C"/>
    <n v="46"/>
    <s v="Aug"/>
    <x v="2"/>
    <n v="31"/>
    <n v="1426"/>
    <n v="0"/>
    <n v="1426"/>
  </r>
  <r>
    <n v="871"/>
    <x v="10"/>
    <s v="C"/>
    <n v="46"/>
    <s v="Aug"/>
    <x v="3"/>
    <n v="28"/>
    <n v="1288"/>
    <n v="0"/>
    <n v="1288"/>
  </r>
  <r>
    <n v="7"/>
    <x v="10"/>
    <s v="C"/>
    <n v="46"/>
    <s v="Dec"/>
    <x v="3"/>
    <n v="44"/>
    <n v="2024"/>
    <n v="1821.6000000000001"/>
    <n v="202.39999999999986"/>
  </r>
  <r>
    <n v="152"/>
    <x v="10"/>
    <s v="A"/>
    <n v="62"/>
    <s v="Dec"/>
    <x v="0"/>
    <n v="49"/>
    <n v="3038"/>
    <n v="2734.2000000000003"/>
    <n v="303.79999999999973"/>
  </r>
  <r>
    <n v="209"/>
    <x v="10"/>
    <s v="D"/>
    <n v="35"/>
    <s v="Dec"/>
    <x v="0"/>
    <n v="12"/>
    <n v="420"/>
    <n v="378"/>
    <n v="42"/>
  </r>
  <r>
    <n v="295"/>
    <x v="10"/>
    <s v="A"/>
    <n v="62"/>
    <s v="Dec"/>
    <x v="1"/>
    <n v="32"/>
    <n v="1984"/>
    <n v="1785.6000000000001"/>
    <n v="198.39999999999986"/>
  </r>
  <r>
    <n v="610"/>
    <x v="10"/>
    <s v="B"/>
    <n v="48"/>
    <s v="Dec"/>
    <x v="0"/>
    <n v="26"/>
    <n v="1248"/>
    <n v="1123.2"/>
    <n v="124.79999999999995"/>
  </r>
  <r>
    <n v="829"/>
    <x v="10"/>
    <s v="B"/>
    <n v="48"/>
    <s v="Dec"/>
    <x v="2"/>
    <n v="42"/>
    <n v="2016"/>
    <n v="1814.4"/>
    <n v="201.59999999999991"/>
  </r>
  <r>
    <n v="928"/>
    <x v="10"/>
    <s v="C"/>
    <n v="46"/>
    <s v="Dec"/>
    <x v="1"/>
    <n v="14"/>
    <n v="644"/>
    <n v="579.6"/>
    <n v="64.399999999999977"/>
  </r>
  <r>
    <n v="258"/>
    <x v="10"/>
    <s v="B"/>
    <n v="48"/>
    <s v="Feb"/>
    <x v="0"/>
    <n v="36"/>
    <n v="1728"/>
    <n v="0"/>
    <n v="1728"/>
  </r>
  <r>
    <n v="504"/>
    <x v="10"/>
    <s v="C"/>
    <n v="46"/>
    <s v="Feb"/>
    <x v="3"/>
    <n v="30"/>
    <n v="1380"/>
    <n v="0"/>
    <n v="1380"/>
  </r>
  <r>
    <n v="887"/>
    <x v="10"/>
    <s v="C"/>
    <n v="46"/>
    <s v="Feb"/>
    <x v="2"/>
    <n v="9"/>
    <n v="414"/>
    <n v="0"/>
    <n v="414"/>
  </r>
  <r>
    <n v="78"/>
    <x v="10"/>
    <s v="A"/>
    <n v="62"/>
    <s v="Jan"/>
    <x v="0"/>
    <n v="49"/>
    <n v="3038"/>
    <n v="0"/>
    <n v="3038"/>
  </r>
  <r>
    <n v="84"/>
    <x v="10"/>
    <s v="A"/>
    <n v="62"/>
    <s v="Jan"/>
    <x v="0"/>
    <n v="39"/>
    <n v="2418"/>
    <n v="0"/>
    <n v="2418"/>
  </r>
  <r>
    <n v="216"/>
    <x v="10"/>
    <s v="C"/>
    <n v="46"/>
    <s v="Jan"/>
    <x v="1"/>
    <n v="5"/>
    <n v="230"/>
    <n v="207"/>
    <n v="23"/>
  </r>
  <r>
    <n v="751"/>
    <x v="10"/>
    <s v="B"/>
    <n v="48"/>
    <s v="Jan"/>
    <x v="3"/>
    <n v="4"/>
    <n v="192"/>
    <n v="0"/>
    <n v="192"/>
  </r>
  <r>
    <n v="899"/>
    <x v="10"/>
    <s v="B"/>
    <n v="48"/>
    <s v="Jan"/>
    <x v="3"/>
    <n v="38"/>
    <n v="1824"/>
    <n v="0"/>
    <n v="1824"/>
  </r>
  <r>
    <n v="949"/>
    <x v="10"/>
    <s v="D"/>
    <n v="35"/>
    <s v="Jan"/>
    <x v="2"/>
    <n v="14"/>
    <n v="490"/>
    <n v="0"/>
    <n v="490"/>
  </r>
  <r>
    <n v="168"/>
    <x v="10"/>
    <s v="B"/>
    <n v="48"/>
    <s v="Jul"/>
    <x v="3"/>
    <n v="1"/>
    <n v="48"/>
    <n v="0"/>
    <n v="48"/>
  </r>
  <r>
    <n v="454"/>
    <x v="10"/>
    <s v="C"/>
    <n v="46"/>
    <s v="Jul"/>
    <x v="1"/>
    <n v="43"/>
    <n v="1978"/>
    <n v="1780.2"/>
    <n v="197.79999999999995"/>
  </r>
  <r>
    <n v="583"/>
    <x v="10"/>
    <s v="C"/>
    <n v="46"/>
    <s v="Jul"/>
    <x v="0"/>
    <n v="3"/>
    <n v="138"/>
    <n v="0"/>
    <n v="138"/>
  </r>
  <r>
    <n v="609"/>
    <x v="10"/>
    <s v="C"/>
    <n v="46"/>
    <s v="Jul"/>
    <x v="2"/>
    <n v="10"/>
    <n v="460"/>
    <n v="0"/>
    <n v="460"/>
  </r>
  <r>
    <n v="726"/>
    <x v="10"/>
    <s v="C"/>
    <n v="46"/>
    <s v="Jul"/>
    <x v="1"/>
    <n v="32"/>
    <n v="1472"/>
    <n v="1324.8"/>
    <n v="147.20000000000005"/>
  </r>
  <r>
    <n v="423"/>
    <x v="10"/>
    <s v="A"/>
    <n v="62"/>
    <s v="Jun"/>
    <x v="0"/>
    <n v="3"/>
    <n v="186"/>
    <n v="0"/>
    <n v="186"/>
  </r>
  <r>
    <n v="618"/>
    <x v="10"/>
    <s v="C"/>
    <n v="46"/>
    <s v="Jun"/>
    <x v="1"/>
    <n v="45"/>
    <n v="2070"/>
    <n v="1863"/>
    <n v="207"/>
  </r>
  <r>
    <n v="642"/>
    <x v="10"/>
    <s v="C"/>
    <n v="46"/>
    <s v="Jun"/>
    <x v="1"/>
    <n v="5"/>
    <n v="230"/>
    <n v="207"/>
    <n v="23"/>
  </r>
  <r>
    <n v="941"/>
    <x v="10"/>
    <s v="D"/>
    <n v="35"/>
    <s v="Jun"/>
    <x v="0"/>
    <n v="24"/>
    <n v="840"/>
    <n v="0"/>
    <n v="840"/>
  </r>
  <r>
    <n v="68"/>
    <x v="10"/>
    <s v="B"/>
    <n v="48"/>
    <s v="Mar"/>
    <x v="0"/>
    <n v="29"/>
    <n v="1392"/>
    <n v="0"/>
    <n v="1392"/>
  </r>
  <r>
    <n v="404"/>
    <x v="10"/>
    <s v="B"/>
    <n v="48"/>
    <s v="Mar"/>
    <x v="2"/>
    <n v="7"/>
    <n v="336"/>
    <n v="0"/>
    <n v="336"/>
  </r>
  <r>
    <n v="427"/>
    <x v="10"/>
    <s v="D"/>
    <n v="35"/>
    <s v="Mar"/>
    <x v="2"/>
    <n v="47"/>
    <n v="1645"/>
    <n v="0"/>
    <n v="1645"/>
  </r>
  <r>
    <n v="459"/>
    <x v="10"/>
    <s v="A"/>
    <n v="62"/>
    <s v="Mar"/>
    <x v="1"/>
    <n v="15"/>
    <n v="930"/>
    <n v="837"/>
    <n v="93"/>
  </r>
  <r>
    <n v="501"/>
    <x v="10"/>
    <s v="D"/>
    <n v="35"/>
    <s v="Mar"/>
    <x v="3"/>
    <n v="11"/>
    <n v="385"/>
    <n v="0"/>
    <n v="385"/>
  </r>
  <r>
    <n v="633"/>
    <x v="10"/>
    <s v="C"/>
    <n v="46"/>
    <s v="Mar"/>
    <x v="3"/>
    <n v="9"/>
    <n v="414"/>
    <n v="0"/>
    <n v="414"/>
  </r>
  <r>
    <n v="663"/>
    <x v="10"/>
    <s v="C"/>
    <n v="46"/>
    <s v="Mar"/>
    <x v="0"/>
    <n v="13"/>
    <n v="598"/>
    <n v="0"/>
    <n v="598"/>
  </r>
  <r>
    <n v="701"/>
    <x v="10"/>
    <s v="C"/>
    <n v="46"/>
    <s v="Mar"/>
    <x v="1"/>
    <n v="41"/>
    <n v="1886"/>
    <n v="1697.4"/>
    <n v="188.59999999999991"/>
  </r>
  <r>
    <n v="930"/>
    <x v="10"/>
    <s v="A"/>
    <n v="62"/>
    <s v="Mar"/>
    <x v="0"/>
    <n v="42"/>
    <n v="2604"/>
    <n v="0"/>
    <n v="2604"/>
  </r>
  <r>
    <n v="998"/>
    <x v="10"/>
    <s v="B"/>
    <n v="48"/>
    <s v="Mar"/>
    <x v="3"/>
    <n v="34"/>
    <n v="1632"/>
    <n v="0"/>
    <n v="1632"/>
  </r>
  <r>
    <n v="75"/>
    <x v="10"/>
    <s v="C"/>
    <n v="46"/>
    <s v="May"/>
    <x v="1"/>
    <n v="14"/>
    <n v="644"/>
    <n v="579.6"/>
    <n v="64.399999999999977"/>
  </r>
  <r>
    <n v="89"/>
    <x v="10"/>
    <s v="C"/>
    <n v="46"/>
    <s v="May"/>
    <x v="0"/>
    <n v="33"/>
    <n v="1518"/>
    <n v="0"/>
    <n v="1518"/>
  </r>
  <r>
    <n v="134"/>
    <x v="10"/>
    <s v="A"/>
    <n v="62"/>
    <s v="May"/>
    <x v="0"/>
    <n v="38"/>
    <n v="2356"/>
    <n v="0"/>
    <n v="2356"/>
  </r>
  <r>
    <n v="311"/>
    <x v="10"/>
    <s v="C"/>
    <n v="46"/>
    <s v="May"/>
    <x v="0"/>
    <n v="24"/>
    <n v="1104"/>
    <n v="0"/>
    <n v="1104"/>
  </r>
  <r>
    <n v="366"/>
    <x v="10"/>
    <s v="C"/>
    <n v="46"/>
    <s v="May"/>
    <x v="3"/>
    <n v="10"/>
    <n v="460"/>
    <n v="0"/>
    <n v="460"/>
  </r>
  <r>
    <n v="474"/>
    <x v="10"/>
    <s v="A"/>
    <n v="62"/>
    <s v="May"/>
    <x v="3"/>
    <n v="8"/>
    <n v="496"/>
    <n v="0"/>
    <n v="496"/>
  </r>
  <r>
    <n v="507"/>
    <x v="10"/>
    <s v="C"/>
    <n v="46"/>
    <s v="May"/>
    <x v="0"/>
    <n v="6"/>
    <n v="276"/>
    <n v="0"/>
    <n v="276"/>
  </r>
  <r>
    <n v="793"/>
    <x v="10"/>
    <s v="B"/>
    <n v="48"/>
    <s v="May"/>
    <x v="3"/>
    <n v="26"/>
    <n v="1248"/>
    <n v="0"/>
    <n v="1248"/>
  </r>
  <r>
    <n v="969"/>
    <x v="10"/>
    <s v="C"/>
    <n v="46"/>
    <s v="May"/>
    <x v="3"/>
    <n v="36"/>
    <n v="1656"/>
    <n v="0"/>
    <n v="1656"/>
  </r>
  <r>
    <n v="117"/>
    <x v="10"/>
    <s v="D"/>
    <n v="35"/>
    <s v="Nov"/>
    <x v="0"/>
    <n v="35"/>
    <n v="1225"/>
    <n v="0"/>
    <n v="1225"/>
  </r>
  <r>
    <n v="186"/>
    <x v="10"/>
    <s v="B"/>
    <n v="48"/>
    <s v="Nov"/>
    <x v="0"/>
    <n v="11"/>
    <n v="528"/>
    <n v="0"/>
    <n v="528"/>
  </r>
  <r>
    <n v="286"/>
    <x v="10"/>
    <s v="D"/>
    <n v="35"/>
    <s v="Nov"/>
    <x v="3"/>
    <n v="25"/>
    <n v="875"/>
    <n v="0"/>
    <n v="875"/>
  </r>
  <r>
    <n v="339"/>
    <x v="10"/>
    <s v="B"/>
    <n v="48"/>
    <s v="Nov"/>
    <x v="1"/>
    <n v="22"/>
    <n v="1056"/>
    <n v="950.4"/>
    <n v="105.60000000000002"/>
  </r>
  <r>
    <n v="466"/>
    <x v="10"/>
    <s v="C"/>
    <n v="46"/>
    <s v="Nov"/>
    <x v="1"/>
    <n v="23"/>
    <n v="1058"/>
    <n v="952.2"/>
    <n v="105.79999999999995"/>
  </r>
  <r>
    <n v="495"/>
    <x v="10"/>
    <s v="B"/>
    <n v="48"/>
    <s v="Nov"/>
    <x v="2"/>
    <n v="26"/>
    <n v="1248"/>
    <n v="0"/>
    <n v="1248"/>
  </r>
  <r>
    <n v="545"/>
    <x v="10"/>
    <s v="C"/>
    <n v="46"/>
    <s v="Nov"/>
    <x v="2"/>
    <n v="23"/>
    <n v="1058"/>
    <n v="0"/>
    <n v="1058"/>
  </r>
  <r>
    <n v="593"/>
    <x v="10"/>
    <s v="D"/>
    <n v="35"/>
    <s v="Nov"/>
    <x v="2"/>
    <n v="21"/>
    <n v="735"/>
    <n v="0"/>
    <n v="735"/>
  </r>
  <r>
    <n v="848"/>
    <x v="10"/>
    <s v="A"/>
    <n v="62"/>
    <s v="Nov"/>
    <x v="2"/>
    <n v="35"/>
    <n v="2170"/>
    <n v="0"/>
    <n v="2170"/>
  </r>
  <r>
    <n v="872"/>
    <x v="10"/>
    <s v="B"/>
    <n v="48"/>
    <s v="Nov"/>
    <x v="0"/>
    <n v="29"/>
    <n v="1392"/>
    <n v="0"/>
    <n v="1392"/>
  </r>
  <r>
    <n v="948"/>
    <x v="10"/>
    <s v="B"/>
    <n v="48"/>
    <s v="Nov"/>
    <x v="1"/>
    <n v="33"/>
    <n v="1584"/>
    <n v="1425.6000000000001"/>
    <n v="158.39999999999986"/>
  </r>
  <r>
    <n v="982"/>
    <x v="10"/>
    <s v="B"/>
    <n v="48"/>
    <s v="Nov"/>
    <x v="3"/>
    <n v="4"/>
    <n v="192"/>
    <n v="0"/>
    <n v="192"/>
  </r>
  <r>
    <n v="60"/>
    <x v="10"/>
    <s v="C"/>
    <n v="46"/>
    <s v="Oct"/>
    <x v="2"/>
    <n v="8"/>
    <n v="368"/>
    <n v="0"/>
    <n v="368"/>
  </r>
  <r>
    <n v="309"/>
    <x v="10"/>
    <s v="B"/>
    <n v="48"/>
    <s v="Oct"/>
    <x v="0"/>
    <n v="13"/>
    <n v="624"/>
    <n v="0"/>
    <n v="624"/>
  </r>
  <r>
    <n v="373"/>
    <x v="10"/>
    <s v="C"/>
    <n v="46"/>
    <s v="Oct"/>
    <x v="3"/>
    <n v="48"/>
    <n v="2208"/>
    <n v="0"/>
    <n v="2208"/>
  </r>
  <r>
    <n v="530"/>
    <x v="10"/>
    <s v="D"/>
    <n v="35"/>
    <s v="Oct"/>
    <x v="2"/>
    <n v="32"/>
    <n v="1120"/>
    <n v="0"/>
    <n v="1120"/>
  </r>
  <r>
    <n v="562"/>
    <x v="10"/>
    <s v="C"/>
    <n v="46"/>
    <s v="Oct"/>
    <x v="1"/>
    <n v="39"/>
    <n v="1794"/>
    <n v="1614.6000000000001"/>
    <n v="179.39999999999986"/>
  </r>
  <r>
    <n v="739"/>
    <x v="10"/>
    <s v="A"/>
    <n v="62"/>
    <s v="Oct"/>
    <x v="2"/>
    <n v="23"/>
    <n v="1426"/>
    <n v="0"/>
    <n v="1426"/>
  </r>
  <r>
    <n v="762"/>
    <x v="10"/>
    <s v="A"/>
    <n v="62"/>
    <s v="Oct"/>
    <x v="3"/>
    <n v="29"/>
    <n v="1798"/>
    <n v="0"/>
    <n v="1798"/>
  </r>
  <r>
    <n v="775"/>
    <x v="10"/>
    <s v="A"/>
    <n v="62"/>
    <s v="Oct"/>
    <x v="3"/>
    <n v="18"/>
    <n v="1116"/>
    <n v="0"/>
    <n v="1116"/>
  </r>
  <r>
    <n v="243"/>
    <x v="10"/>
    <s v="D"/>
    <n v="35"/>
    <s v="Sep"/>
    <x v="2"/>
    <n v="3"/>
    <n v="105"/>
    <n v="0"/>
    <n v="105"/>
  </r>
  <r>
    <n v="260"/>
    <x v="10"/>
    <s v="B"/>
    <n v="48"/>
    <s v="Sep"/>
    <x v="0"/>
    <n v="36"/>
    <n v="1728"/>
    <n v="0"/>
    <n v="1728"/>
  </r>
  <r>
    <n v="417"/>
    <x v="10"/>
    <s v="A"/>
    <n v="62"/>
    <s v="Sep"/>
    <x v="3"/>
    <n v="47"/>
    <n v="2914"/>
    <n v="0"/>
    <n v="2914"/>
  </r>
  <r>
    <n v="422"/>
    <x v="10"/>
    <s v="C"/>
    <n v="46"/>
    <s v="Sep"/>
    <x v="1"/>
    <n v="25"/>
    <n v="1150"/>
    <n v="1035"/>
    <n v="115"/>
  </r>
  <r>
    <n v="682"/>
    <x v="10"/>
    <s v="D"/>
    <n v="35"/>
    <s v="Sep"/>
    <x v="2"/>
    <n v="27"/>
    <n v="945"/>
    <n v="0"/>
    <n v="945"/>
  </r>
  <r>
    <n v="684"/>
    <x v="10"/>
    <s v="A"/>
    <n v="62"/>
    <s v="Sep"/>
    <x v="0"/>
    <n v="3"/>
    <n v="186"/>
    <n v="0"/>
    <n v="186"/>
  </r>
  <r>
    <n v="822"/>
    <x v="10"/>
    <s v="D"/>
    <n v="35"/>
    <s v="Sep"/>
    <x v="2"/>
    <n v="8"/>
    <n v="280"/>
    <n v="0"/>
    <n v="280"/>
  </r>
  <r>
    <n v="916"/>
    <x v="10"/>
    <s v="B"/>
    <n v="48"/>
    <s v="Sep"/>
    <x v="2"/>
    <n v="33"/>
    <n v="1584"/>
    <n v="0"/>
    <n v="1584"/>
  </r>
  <r>
    <n v="138"/>
    <x v="11"/>
    <s v="C"/>
    <n v="46"/>
    <s v="Apr"/>
    <x v="1"/>
    <n v="50"/>
    <n v="2300"/>
    <n v="2070"/>
    <n v="230"/>
  </r>
  <r>
    <n v="299"/>
    <x v="11"/>
    <s v="A"/>
    <n v="62"/>
    <s v="Apr"/>
    <x v="2"/>
    <n v="29"/>
    <n v="1798"/>
    <n v="0"/>
    <n v="1798"/>
  </r>
  <r>
    <n v="685"/>
    <x v="11"/>
    <s v="D"/>
    <n v="35"/>
    <s v="Apr"/>
    <x v="0"/>
    <n v="14"/>
    <n v="490"/>
    <n v="0"/>
    <n v="490"/>
  </r>
  <r>
    <n v="699"/>
    <x v="11"/>
    <s v="B"/>
    <n v="48"/>
    <s v="Apr"/>
    <x v="3"/>
    <n v="7"/>
    <n v="336"/>
    <n v="0"/>
    <n v="336"/>
  </r>
  <r>
    <n v="736"/>
    <x v="11"/>
    <s v="C"/>
    <n v="46"/>
    <s v="Apr"/>
    <x v="3"/>
    <n v="36"/>
    <n v="1656"/>
    <n v="0"/>
    <n v="1656"/>
  </r>
  <r>
    <n v="744"/>
    <x v="11"/>
    <s v="C"/>
    <n v="46"/>
    <s v="Apr"/>
    <x v="2"/>
    <n v="3"/>
    <n v="138"/>
    <n v="0"/>
    <n v="138"/>
  </r>
  <r>
    <n v="857"/>
    <x v="11"/>
    <s v="B"/>
    <n v="48"/>
    <s v="Apr"/>
    <x v="3"/>
    <n v="26"/>
    <n v="1248"/>
    <n v="0"/>
    <n v="1248"/>
  </r>
  <r>
    <n v="199"/>
    <x v="11"/>
    <s v="B"/>
    <n v="48"/>
    <s v="Aug"/>
    <x v="0"/>
    <n v="29"/>
    <n v="1392"/>
    <n v="0"/>
    <n v="1392"/>
  </r>
  <r>
    <n v="880"/>
    <x v="11"/>
    <s v="C"/>
    <n v="46"/>
    <s v="Aug"/>
    <x v="3"/>
    <n v="8"/>
    <n v="368"/>
    <n v="0"/>
    <n v="368"/>
  </r>
  <r>
    <n v="29"/>
    <x v="11"/>
    <s v="A"/>
    <n v="62"/>
    <s v="Dec"/>
    <x v="3"/>
    <n v="40"/>
    <n v="2480"/>
    <n v="2232"/>
    <n v="248"/>
  </r>
  <r>
    <n v="41"/>
    <x v="11"/>
    <s v="B"/>
    <n v="48"/>
    <s v="Dec"/>
    <x v="2"/>
    <n v="25"/>
    <n v="1200"/>
    <n v="1080"/>
    <n v="120"/>
  </r>
  <r>
    <n v="247"/>
    <x v="11"/>
    <s v="A"/>
    <n v="62"/>
    <s v="Dec"/>
    <x v="3"/>
    <n v="3"/>
    <n v="186"/>
    <n v="167.4"/>
    <n v="18.599999999999994"/>
  </r>
  <r>
    <n v="281"/>
    <x v="11"/>
    <s v="D"/>
    <n v="35"/>
    <s v="Dec"/>
    <x v="2"/>
    <n v="25"/>
    <n v="875"/>
    <n v="787.5"/>
    <n v="87.5"/>
  </r>
  <r>
    <n v="483"/>
    <x v="11"/>
    <s v="A"/>
    <n v="62"/>
    <s v="Dec"/>
    <x v="2"/>
    <n v="33"/>
    <n v="2046"/>
    <n v="1841.4"/>
    <n v="204.59999999999991"/>
  </r>
  <r>
    <n v="992"/>
    <x v="11"/>
    <s v="B"/>
    <n v="48"/>
    <s v="Dec"/>
    <x v="3"/>
    <n v="48"/>
    <n v="2304"/>
    <n v="2073.6"/>
    <n v="230.40000000000009"/>
  </r>
  <r>
    <n v="142"/>
    <x v="11"/>
    <s v="C"/>
    <n v="46"/>
    <s v="Feb"/>
    <x v="1"/>
    <n v="35"/>
    <n v="1610"/>
    <n v="1449"/>
    <n v="161"/>
  </r>
  <r>
    <n v="207"/>
    <x v="11"/>
    <s v="A"/>
    <n v="62"/>
    <s v="Feb"/>
    <x v="0"/>
    <n v="10"/>
    <n v="620"/>
    <n v="0"/>
    <n v="620"/>
  </r>
  <r>
    <n v="273"/>
    <x v="11"/>
    <s v="A"/>
    <n v="62"/>
    <s v="Feb"/>
    <x v="2"/>
    <n v="1"/>
    <n v="62"/>
    <n v="0"/>
    <n v="62"/>
  </r>
  <r>
    <n v="400"/>
    <x v="11"/>
    <s v="A"/>
    <n v="62"/>
    <s v="Feb"/>
    <x v="1"/>
    <n v="23"/>
    <n v="1426"/>
    <n v="1283.4000000000001"/>
    <n v="142.59999999999991"/>
  </r>
  <r>
    <n v="451"/>
    <x v="11"/>
    <s v="C"/>
    <n v="46"/>
    <s v="Feb"/>
    <x v="2"/>
    <n v="41"/>
    <n v="1886"/>
    <n v="0"/>
    <n v="1886"/>
  </r>
  <r>
    <n v="667"/>
    <x v="11"/>
    <s v="A"/>
    <n v="62"/>
    <s v="Feb"/>
    <x v="0"/>
    <n v="40"/>
    <n v="2480"/>
    <n v="0"/>
    <n v="2480"/>
  </r>
  <r>
    <n v="706"/>
    <x v="11"/>
    <s v="C"/>
    <n v="46"/>
    <s v="Feb"/>
    <x v="0"/>
    <n v="28"/>
    <n v="1288"/>
    <n v="0"/>
    <n v="1288"/>
  </r>
  <r>
    <n v="800"/>
    <x v="11"/>
    <s v="D"/>
    <n v="35"/>
    <s v="Feb"/>
    <x v="2"/>
    <n v="28"/>
    <n v="980"/>
    <n v="0"/>
    <n v="980"/>
  </r>
  <r>
    <n v="913"/>
    <x v="11"/>
    <s v="D"/>
    <n v="35"/>
    <s v="Feb"/>
    <x v="2"/>
    <n v="33"/>
    <n v="1155"/>
    <n v="0"/>
    <n v="1155"/>
  </r>
  <r>
    <n v="184"/>
    <x v="11"/>
    <s v="A"/>
    <n v="62"/>
    <s v="Jan"/>
    <x v="3"/>
    <n v="7"/>
    <n v="434"/>
    <n v="0"/>
    <n v="434"/>
  </r>
  <r>
    <n v="480"/>
    <x v="11"/>
    <s v="C"/>
    <n v="46"/>
    <s v="Jan"/>
    <x v="1"/>
    <n v="3"/>
    <n v="138"/>
    <n v="124.2"/>
    <n v="13.799999999999997"/>
  </r>
  <r>
    <n v="707"/>
    <x v="11"/>
    <s v="D"/>
    <n v="35"/>
    <s v="Jan"/>
    <x v="2"/>
    <n v="26"/>
    <n v="910"/>
    <n v="0"/>
    <n v="910"/>
  </r>
  <r>
    <n v="709"/>
    <x v="11"/>
    <s v="A"/>
    <n v="62"/>
    <s v="Jan"/>
    <x v="2"/>
    <n v="17"/>
    <n v="1054"/>
    <n v="0"/>
    <n v="1054"/>
  </r>
  <r>
    <n v="64"/>
    <x v="11"/>
    <s v="B"/>
    <n v="48"/>
    <s v="Jul"/>
    <x v="2"/>
    <n v="22"/>
    <n v="1056"/>
    <n v="0"/>
    <n v="1056"/>
  </r>
  <r>
    <n v="67"/>
    <x v="11"/>
    <s v="C"/>
    <n v="46"/>
    <s v="Jul"/>
    <x v="0"/>
    <n v="32"/>
    <n v="1472"/>
    <n v="0"/>
    <n v="1472"/>
  </r>
  <r>
    <n v="154"/>
    <x v="11"/>
    <s v="A"/>
    <n v="62"/>
    <s v="Jul"/>
    <x v="2"/>
    <n v="47"/>
    <n v="2914"/>
    <n v="0"/>
    <n v="2914"/>
  </r>
  <r>
    <n v="234"/>
    <x v="11"/>
    <s v="B"/>
    <n v="48"/>
    <s v="Jul"/>
    <x v="2"/>
    <n v="7"/>
    <n v="336"/>
    <n v="0"/>
    <n v="336"/>
  </r>
  <r>
    <n v="316"/>
    <x v="11"/>
    <s v="D"/>
    <n v="35"/>
    <s v="Jul"/>
    <x v="1"/>
    <n v="28"/>
    <n v="980"/>
    <n v="882"/>
    <n v="98"/>
  </r>
  <r>
    <n v="351"/>
    <x v="11"/>
    <s v="A"/>
    <n v="62"/>
    <s v="Jul"/>
    <x v="0"/>
    <n v="5"/>
    <n v="310"/>
    <n v="0"/>
    <n v="310"/>
  </r>
  <r>
    <n v="511"/>
    <x v="11"/>
    <s v="C"/>
    <n v="46"/>
    <s v="Jul"/>
    <x v="2"/>
    <n v="5"/>
    <n v="230"/>
    <n v="0"/>
    <n v="230"/>
  </r>
  <r>
    <n v="637"/>
    <x v="11"/>
    <s v="C"/>
    <n v="46"/>
    <s v="Jul"/>
    <x v="1"/>
    <n v="37"/>
    <n v="1702"/>
    <n v="1531.8"/>
    <n v="170.20000000000005"/>
  </r>
  <r>
    <n v="27"/>
    <x v="11"/>
    <s v="D"/>
    <n v="35"/>
    <s v="Jun"/>
    <x v="1"/>
    <n v="22"/>
    <n v="770"/>
    <n v="693"/>
    <n v="77"/>
  </r>
  <r>
    <n v="46"/>
    <x v="11"/>
    <s v="D"/>
    <n v="35"/>
    <s v="Jun"/>
    <x v="2"/>
    <n v="1"/>
    <n v="35"/>
    <n v="0"/>
    <n v="35"/>
  </r>
  <r>
    <n v="121"/>
    <x v="11"/>
    <s v="B"/>
    <n v="48"/>
    <s v="Jun"/>
    <x v="1"/>
    <n v="4"/>
    <n v="192"/>
    <n v="172.8"/>
    <n v="19.199999999999989"/>
  </r>
  <r>
    <n v="356"/>
    <x v="11"/>
    <s v="D"/>
    <n v="35"/>
    <s v="Jun"/>
    <x v="1"/>
    <n v="18"/>
    <n v="630"/>
    <n v="567"/>
    <n v="63"/>
  </r>
  <r>
    <n v="375"/>
    <x v="11"/>
    <s v="D"/>
    <n v="35"/>
    <s v="Jun"/>
    <x v="2"/>
    <n v="47"/>
    <n v="1645"/>
    <n v="0"/>
    <n v="1645"/>
  </r>
  <r>
    <n v="471"/>
    <x v="11"/>
    <s v="B"/>
    <n v="48"/>
    <s v="Jun"/>
    <x v="0"/>
    <n v="31"/>
    <n v="1488"/>
    <n v="0"/>
    <n v="1488"/>
  </r>
  <r>
    <n v="523"/>
    <x v="11"/>
    <s v="B"/>
    <n v="48"/>
    <s v="Jun"/>
    <x v="1"/>
    <n v="10"/>
    <n v="480"/>
    <n v="432"/>
    <n v="48"/>
  </r>
  <r>
    <n v="531"/>
    <x v="11"/>
    <s v="C"/>
    <n v="46"/>
    <s v="Jun"/>
    <x v="3"/>
    <n v="16"/>
    <n v="736"/>
    <n v="0"/>
    <n v="736"/>
  </r>
  <r>
    <n v="749"/>
    <x v="11"/>
    <s v="A"/>
    <n v="62"/>
    <s v="Jun"/>
    <x v="0"/>
    <n v="35"/>
    <n v="2170"/>
    <n v="0"/>
    <n v="2170"/>
  </r>
  <r>
    <n v="940"/>
    <x v="11"/>
    <s v="A"/>
    <n v="62"/>
    <s v="Jun"/>
    <x v="3"/>
    <n v="39"/>
    <n v="2418"/>
    <n v="0"/>
    <n v="2418"/>
  </r>
  <r>
    <n v="946"/>
    <x v="11"/>
    <s v="B"/>
    <n v="48"/>
    <s v="Jun"/>
    <x v="2"/>
    <n v="12"/>
    <n v="576"/>
    <n v="0"/>
    <n v="576"/>
  </r>
  <r>
    <n v="172"/>
    <x v="11"/>
    <s v="A"/>
    <n v="62"/>
    <s v="Mar"/>
    <x v="2"/>
    <n v="39"/>
    <n v="2418"/>
    <n v="0"/>
    <n v="2418"/>
  </r>
  <r>
    <n v="289"/>
    <x v="11"/>
    <s v="B"/>
    <n v="48"/>
    <s v="Mar"/>
    <x v="1"/>
    <n v="32"/>
    <n v="1536"/>
    <n v="1382.4"/>
    <n v="153.59999999999991"/>
  </r>
  <r>
    <n v="323"/>
    <x v="11"/>
    <s v="D"/>
    <n v="35"/>
    <s v="Mar"/>
    <x v="0"/>
    <n v="37"/>
    <n v="1295"/>
    <n v="0"/>
    <n v="1295"/>
  </r>
  <r>
    <n v="472"/>
    <x v="11"/>
    <s v="D"/>
    <n v="35"/>
    <s v="Mar"/>
    <x v="3"/>
    <n v="16"/>
    <n v="560"/>
    <n v="0"/>
    <n v="560"/>
  </r>
  <r>
    <n v="619"/>
    <x v="11"/>
    <s v="A"/>
    <n v="62"/>
    <s v="Mar"/>
    <x v="1"/>
    <n v="45"/>
    <n v="2790"/>
    <n v="2511"/>
    <n v="279"/>
  </r>
  <r>
    <n v="638"/>
    <x v="11"/>
    <s v="A"/>
    <n v="62"/>
    <s v="Mar"/>
    <x v="0"/>
    <n v="42"/>
    <n v="2604"/>
    <n v="0"/>
    <n v="2604"/>
  </r>
  <r>
    <n v="818"/>
    <x v="11"/>
    <s v="D"/>
    <n v="35"/>
    <s v="Mar"/>
    <x v="3"/>
    <n v="5"/>
    <n v="175"/>
    <n v="0"/>
    <n v="175"/>
  </r>
  <r>
    <n v="109"/>
    <x v="11"/>
    <s v="A"/>
    <n v="62"/>
    <s v="May"/>
    <x v="0"/>
    <n v="12"/>
    <n v="744"/>
    <n v="0"/>
    <n v="744"/>
  </r>
  <r>
    <n v="364"/>
    <x v="11"/>
    <s v="A"/>
    <n v="62"/>
    <s v="May"/>
    <x v="0"/>
    <n v="36"/>
    <n v="2232"/>
    <n v="0"/>
    <n v="2232"/>
  </r>
  <r>
    <n v="374"/>
    <x v="11"/>
    <s v="B"/>
    <n v="48"/>
    <s v="May"/>
    <x v="2"/>
    <n v="41"/>
    <n v="1968"/>
    <n v="0"/>
    <n v="1968"/>
  </r>
  <r>
    <n v="661"/>
    <x v="11"/>
    <s v="D"/>
    <n v="35"/>
    <s v="May"/>
    <x v="1"/>
    <n v="44"/>
    <n v="1540"/>
    <n v="1386"/>
    <n v="154"/>
  </r>
  <r>
    <n v="763"/>
    <x v="11"/>
    <s v="A"/>
    <n v="62"/>
    <s v="May"/>
    <x v="2"/>
    <n v="31"/>
    <n v="1922"/>
    <n v="0"/>
    <n v="1922"/>
  </r>
  <r>
    <n v="163"/>
    <x v="11"/>
    <s v="B"/>
    <n v="48"/>
    <s v="Nov"/>
    <x v="3"/>
    <n v="39"/>
    <n v="1872"/>
    <n v="0"/>
    <n v="1872"/>
  </r>
  <r>
    <n v="290"/>
    <x v="11"/>
    <s v="D"/>
    <n v="35"/>
    <s v="Nov"/>
    <x v="1"/>
    <n v="29"/>
    <n v="1015"/>
    <n v="913.5"/>
    <n v="101.5"/>
  </r>
  <r>
    <n v="379"/>
    <x v="11"/>
    <s v="A"/>
    <n v="62"/>
    <s v="Nov"/>
    <x v="3"/>
    <n v="44"/>
    <n v="2728"/>
    <n v="0"/>
    <n v="2728"/>
  </r>
  <r>
    <n v="463"/>
    <x v="11"/>
    <s v="C"/>
    <n v="46"/>
    <s v="Nov"/>
    <x v="1"/>
    <n v="50"/>
    <n v="2300"/>
    <n v="2070"/>
    <n v="230"/>
  </r>
  <r>
    <n v="571"/>
    <x v="11"/>
    <s v="D"/>
    <n v="35"/>
    <s v="Nov"/>
    <x v="0"/>
    <n v="3"/>
    <n v="105"/>
    <n v="0"/>
    <n v="105"/>
  </r>
  <r>
    <n v="731"/>
    <x v="11"/>
    <s v="A"/>
    <n v="62"/>
    <s v="Nov"/>
    <x v="0"/>
    <n v="27"/>
    <n v="1674"/>
    <n v="0"/>
    <n v="1674"/>
  </r>
  <r>
    <n v="771"/>
    <x v="11"/>
    <s v="A"/>
    <n v="62"/>
    <s v="Nov"/>
    <x v="2"/>
    <n v="5"/>
    <n v="310"/>
    <n v="0"/>
    <n v="310"/>
  </r>
  <r>
    <n v="828"/>
    <x v="11"/>
    <s v="C"/>
    <n v="46"/>
    <s v="Nov"/>
    <x v="2"/>
    <n v="1"/>
    <n v="46"/>
    <n v="0"/>
    <n v="46"/>
  </r>
  <r>
    <n v="831"/>
    <x v="11"/>
    <s v="C"/>
    <n v="46"/>
    <s v="Nov"/>
    <x v="2"/>
    <n v="12"/>
    <n v="552"/>
    <n v="0"/>
    <n v="552"/>
  </r>
  <r>
    <n v="932"/>
    <x v="11"/>
    <s v="C"/>
    <n v="46"/>
    <s v="Nov"/>
    <x v="2"/>
    <n v="9"/>
    <n v="414"/>
    <n v="0"/>
    <n v="414"/>
  </r>
  <r>
    <n v="19"/>
    <x v="11"/>
    <s v="A"/>
    <n v="62"/>
    <s v="Oct"/>
    <x v="3"/>
    <n v="47"/>
    <n v="2914"/>
    <n v="0"/>
    <n v="2914"/>
  </r>
  <r>
    <n v="162"/>
    <x v="11"/>
    <s v="B"/>
    <n v="48"/>
    <s v="Oct"/>
    <x v="2"/>
    <n v="24"/>
    <n v="1152"/>
    <n v="0"/>
    <n v="1152"/>
  </r>
  <r>
    <n v="388"/>
    <x v="11"/>
    <s v="D"/>
    <n v="35"/>
    <s v="Oct"/>
    <x v="3"/>
    <n v="1"/>
    <n v="35"/>
    <n v="0"/>
    <n v="35"/>
  </r>
  <r>
    <n v="435"/>
    <x v="11"/>
    <s v="D"/>
    <n v="35"/>
    <s v="Oct"/>
    <x v="0"/>
    <n v="17"/>
    <n v="595"/>
    <n v="0"/>
    <n v="595"/>
  </r>
  <r>
    <n v="538"/>
    <x v="11"/>
    <s v="A"/>
    <n v="62"/>
    <s v="Oct"/>
    <x v="3"/>
    <n v="28"/>
    <n v="1736"/>
    <n v="0"/>
    <n v="1736"/>
  </r>
  <r>
    <n v="696"/>
    <x v="11"/>
    <s v="D"/>
    <n v="35"/>
    <s v="Oct"/>
    <x v="3"/>
    <n v="38"/>
    <n v="1330"/>
    <n v="0"/>
    <n v="1330"/>
  </r>
  <r>
    <n v="792"/>
    <x v="11"/>
    <s v="C"/>
    <n v="46"/>
    <s v="Oct"/>
    <x v="0"/>
    <n v="37"/>
    <n v="1702"/>
    <n v="0"/>
    <n v="1702"/>
  </r>
  <r>
    <n v="801"/>
    <x v="11"/>
    <s v="B"/>
    <n v="48"/>
    <s v="Oct"/>
    <x v="2"/>
    <n v="2"/>
    <n v="96"/>
    <n v="0"/>
    <n v="96"/>
  </r>
  <r>
    <n v="925"/>
    <x v="11"/>
    <s v="D"/>
    <n v="35"/>
    <s v="Oct"/>
    <x v="2"/>
    <n v="33"/>
    <n v="1155"/>
    <n v="0"/>
    <n v="1155"/>
  </r>
  <r>
    <n v="846"/>
    <x v="11"/>
    <s v="C"/>
    <n v="46"/>
    <s v="Sep"/>
    <x v="0"/>
    <n v="28"/>
    <n v="1288"/>
    <n v="0"/>
    <n v="1288"/>
  </r>
  <r>
    <m/>
    <x v="12"/>
    <m/>
    <m/>
    <m/>
    <x v="4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4CBE53-EF4C-4FAF-9E3D-9C49E0AC09C8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16" firstHeaderRow="1" firstDataRow="1" firstDataCol="1"/>
  <pivotFields count="10">
    <pivotField showAll="0"/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>
      <items count="6">
        <item x="3"/>
        <item x="0"/>
        <item x="2"/>
        <item x="1"/>
        <item x="4"/>
        <item t="default"/>
      </items>
    </pivotField>
    <pivotField showAll="0"/>
    <pivotField dataField="1" showAll="0"/>
    <pivotField showAll="0"/>
    <pivotField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Total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00C456-295A-4CC4-85B9-1BAB878133C9}" name="Table1" displayName="Table1" ref="A1:J1001" totalsRowShown="0">
  <autoFilter ref="A1:J1001" xr:uid="{A0B991DC-8F42-4490-B91D-CBF8273398B6}"/>
  <sortState ref="A2:G1001">
    <sortCondition ref="B2:B1001"/>
    <sortCondition ref="E2:E1001"/>
  </sortState>
  <tableColumns count="10">
    <tableColumn id="1" xr3:uid="{DF4921A1-3909-444F-8BC3-5E67406F439F}" name="Order ID"/>
    <tableColumn id="2" xr3:uid="{01DD33D3-7D2D-4580-85C3-64A208911C90}" name="Salesperson"/>
    <tableColumn id="3" xr3:uid="{84B63973-B5FA-44EE-BD09-EC4D29995E13}" name="Product"/>
    <tableColumn id="7" xr3:uid="{316054BA-EFFB-41DD-892E-176AED9B1A48}" name="Price" dataDxfId="4">
      <calculatedColumnFormula>VLOOKUP(Table1[[#This Row],[Product]],'Income Statements'!$C$4:$E$7,3,TRUE)</calculatedColumnFormula>
    </tableColumn>
    <tableColumn id="4" xr3:uid="{A33DF13B-C971-4634-BBF3-C2F4DC329565}" name="Month"/>
    <tableColumn id="5" xr3:uid="{5BC60964-61D8-41BD-AB61-452D9DA763AB}" name="Region"/>
    <tableColumn id="6" xr3:uid="{B5414B70-CDB0-4A07-A7B8-CD0A0F428210}" name="Unit"/>
    <tableColumn id="8" xr3:uid="{17E27A84-E74C-499C-B3B5-D5F9D09599F6}" name="Total" dataDxfId="3">
      <calculatedColumnFormula>Table1[[#This Row],[Price]]*Table1[[#This Row],[Unit]]</calculatedColumnFormula>
    </tableColumn>
    <tableColumn id="9" xr3:uid="{990B8574-E4EF-460C-9E67-B1F647B386AF}" name="Discount" dataDxfId="2">
      <calculatedColumnFormula>IF(Table1[[#This Row],[Region]]="West",Table1[[#This Row],[Total]]*0.9,IF(Table1[[#This Row],[Month]]="Dec",Table1[[#This Row],[Total]]*0.9,0))</calculatedColumnFormula>
    </tableColumn>
    <tableColumn id="10" xr3:uid="{7D7FB5F1-CEFB-4983-AA45-BB89D6B751BF}" name="Totalw/Dis" dataDxfId="1">
      <calculatedColumnFormula>Table1[[#This Row],[Total]]-Table1[[#This Row],[Discount]]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1"/>
  <sheetViews>
    <sheetView showOutlineSymbols="0" showWhiteSpace="0" workbookViewId="0">
      <selection sqref="A1:J1048576"/>
    </sheetView>
  </sheetViews>
  <sheetFormatPr defaultRowHeight="14.25"/>
  <cols>
    <col min="1" max="1" width="10.375" customWidth="1"/>
    <col min="2" max="2" width="13.875" customWidth="1"/>
    <col min="3" max="4" width="9.75" customWidth="1"/>
    <col min="5" max="5" width="8.375" customWidth="1"/>
    <col min="6" max="6" width="9.125" customWidth="1"/>
    <col min="7" max="7" width="6.375" customWidth="1"/>
  </cols>
  <sheetData>
    <row r="1" spans="1:12">
      <c r="A1" t="s">
        <v>5</v>
      </c>
      <c r="B1" t="s">
        <v>0</v>
      </c>
      <c r="C1" t="s">
        <v>2</v>
      </c>
      <c r="D1" t="s">
        <v>62</v>
      </c>
      <c r="E1" t="s">
        <v>3</v>
      </c>
      <c r="F1" t="s">
        <v>1</v>
      </c>
      <c r="G1" t="s">
        <v>4</v>
      </c>
      <c r="H1" t="s">
        <v>63</v>
      </c>
      <c r="I1" t="s">
        <v>64</v>
      </c>
      <c r="J1" t="s">
        <v>65</v>
      </c>
    </row>
    <row r="2" spans="1:12">
      <c r="A2">
        <v>136</v>
      </c>
      <c r="B2" t="s">
        <v>17</v>
      </c>
      <c r="C2" t="s">
        <v>12</v>
      </c>
      <c r="D2">
        <f>VLOOKUP(Table1[[#This Row],[Product]],'Income Statements'!$C$4:$E$7,3,TRUE)</f>
        <v>62</v>
      </c>
      <c r="E2" t="s">
        <v>9</v>
      </c>
      <c r="F2" t="s">
        <v>11</v>
      </c>
      <c r="G2">
        <v>47</v>
      </c>
      <c r="H2">
        <f>Table1[[#This Row],[Price]]*Table1[[#This Row],[Unit]]</f>
        <v>2914</v>
      </c>
      <c r="I2">
        <f>IF(Table1[[#This Row],[Region]]="West",Table1[[#This Row],[Total]]*0.9,IF(Table1[[#This Row],[Month]]="Dec",Table1[[#This Row],[Total]]*0.9,0))</f>
        <v>0</v>
      </c>
      <c r="J2">
        <f>Table1[[#This Row],[Total]]-Table1[[#This Row],[Discount]]</f>
        <v>2914</v>
      </c>
      <c r="L2">
        <f>AVERAGE(Table1[Unit])</f>
        <v>25.646000000000001</v>
      </c>
    </row>
    <row r="3" spans="1:12">
      <c r="A3">
        <v>421</v>
      </c>
      <c r="B3" t="s">
        <v>17</v>
      </c>
      <c r="C3" t="s">
        <v>12</v>
      </c>
      <c r="D3">
        <f>VLOOKUP(Table1[[#This Row],[Product]],'Income Statements'!$C$4:$E$7,3,TRUE)</f>
        <v>62</v>
      </c>
      <c r="E3" t="s">
        <v>9</v>
      </c>
      <c r="F3" t="s">
        <v>11</v>
      </c>
      <c r="G3">
        <v>38</v>
      </c>
      <c r="H3">
        <f>Table1[[#This Row],[Price]]*Table1[[#This Row],[Unit]]</f>
        <v>2356</v>
      </c>
      <c r="I3">
        <f>IF(Table1[[#This Row],[Region]]="West",Table1[[#This Row],[Total]]*0.9,IF(Table1[[#This Row],[Month]]="Dec",Table1[[#This Row],[Total]]*0.9,0))</f>
        <v>0</v>
      </c>
      <c r="J3">
        <f>Table1[[#This Row],[Total]]-Table1[[#This Row],[Discount]]</f>
        <v>2356</v>
      </c>
    </row>
    <row r="4" spans="1:12">
      <c r="A4">
        <v>676</v>
      </c>
      <c r="B4" t="s">
        <v>17</v>
      </c>
      <c r="C4" t="s">
        <v>12</v>
      </c>
      <c r="D4">
        <f>VLOOKUP(Table1[[#This Row],[Product]],'Income Statements'!$C$4:$E$7,3,TRUE)</f>
        <v>62</v>
      </c>
      <c r="E4" t="s">
        <v>9</v>
      </c>
      <c r="F4" t="s">
        <v>25</v>
      </c>
      <c r="G4">
        <v>28</v>
      </c>
      <c r="H4">
        <f>Table1[[#This Row],[Price]]*Table1[[#This Row],[Unit]]</f>
        <v>1736</v>
      </c>
      <c r="I4">
        <f>IF(Table1[[#This Row],[Region]]="West",Table1[[#This Row],[Total]]*0.9,IF(Table1[[#This Row],[Month]]="Dec",Table1[[#This Row],[Total]]*0.9,0))</f>
        <v>1562.4</v>
      </c>
      <c r="J4">
        <f>Table1[[#This Row],[Total]]-Table1[[#This Row],[Discount]]</f>
        <v>173.59999999999991</v>
      </c>
    </row>
    <row r="5" spans="1:12">
      <c r="A5">
        <v>693</v>
      </c>
      <c r="B5" t="s">
        <v>17</v>
      </c>
      <c r="C5" t="s">
        <v>8</v>
      </c>
      <c r="D5">
        <f>VLOOKUP(Table1[[#This Row],[Product]],'Income Statements'!$C$4:$E$7,3,TRUE)</f>
        <v>46</v>
      </c>
      <c r="E5" t="s">
        <v>9</v>
      </c>
      <c r="F5" t="s">
        <v>18</v>
      </c>
      <c r="G5">
        <v>48</v>
      </c>
      <c r="H5">
        <f>Table1[[#This Row],[Price]]*Table1[[#This Row],[Unit]]</f>
        <v>2208</v>
      </c>
      <c r="I5">
        <f>IF(Table1[[#This Row],[Region]]="West",Table1[[#This Row],[Total]]*0.9,IF(Table1[[#This Row],[Month]]="Dec",Table1[[#This Row],[Total]]*0.9,0))</f>
        <v>0</v>
      </c>
      <c r="J5">
        <f>Table1[[#This Row],[Total]]-Table1[[#This Row],[Discount]]</f>
        <v>2208</v>
      </c>
    </row>
    <row r="6" spans="1:12">
      <c r="A6">
        <v>740</v>
      </c>
      <c r="B6" t="s">
        <v>17</v>
      </c>
      <c r="C6" t="s">
        <v>8</v>
      </c>
      <c r="D6">
        <f>VLOOKUP(Table1[[#This Row],[Product]],'Income Statements'!$C$4:$E$7,3,TRUE)</f>
        <v>46</v>
      </c>
      <c r="E6" t="s">
        <v>9</v>
      </c>
      <c r="F6" t="s">
        <v>7</v>
      </c>
      <c r="G6">
        <v>27</v>
      </c>
      <c r="H6">
        <f>Table1[[#This Row],[Price]]*Table1[[#This Row],[Unit]]</f>
        <v>1242</v>
      </c>
      <c r="I6">
        <f>IF(Table1[[#This Row],[Region]]="West",Table1[[#This Row],[Total]]*0.9,IF(Table1[[#This Row],[Month]]="Dec",Table1[[#This Row],[Total]]*0.9,0))</f>
        <v>0</v>
      </c>
      <c r="J6">
        <f>Table1[[#This Row],[Total]]-Table1[[#This Row],[Discount]]</f>
        <v>1242</v>
      </c>
    </row>
    <row r="7" spans="1:12">
      <c r="A7">
        <v>799</v>
      </c>
      <c r="B7" t="s">
        <v>17</v>
      </c>
      <c r="C7" t="s">
        <v>27</v>
      </c>
      <c r="D7">
        <f>VLOOKUP(Table1[[#This Row],[Product]],'Income Statements'!$C$4:$E$7,3,TRUE)</f>
        <v>35</v>
      </c>
      <c r="E7" t="s">
        <v>9</v>
      </c>
      <c r="F7" t="s">
        <v>18</v>
      </c>
      <c r="G7">
        <v>47</v>
      </c>
      <c r="H7">
        <f>Table1[[#This Row],[Price]]*Table1[[#This Row],[Unit]]</f>
        <v>1645</v>
      </c>
      <c r="I7">
        <f>IF(Table1[[#This Row],[Region]]="West",Table1[[#This Row],[Total]]*0.9,IF(Table1[[#This Row],[Month]]="Dec",Table1[[#This Row],[Total]]*0.9,0))</f>
        <v>0</v>
      </c>
      <c r="J7">
        <f>Table1[[#This Row],[Total]]-Table1[[#This Row],[Discount]]</f>
        <v>1645</v>
      </c>
    </row>
    <row r="8" spans="1:12">
      <c r="A8">
        <v>894</v>
      </c>
      <c r="B8" t="s">
        <v>17</v>
      </c>
      <c r="C8" t="s">
        <v>12</v>
      </c>
      <c r="D8">
        <f>VLOOKUP(Table1[[#This Row],[Product]],'Income Statements'!$C$4:$E$7,3,TRUE)</f>
        <v>62</v>
      </c>
      <c r="E8" t="s">
        <v>9</v>
      </c>
      <c r="F8" t="s">
        <v>25</v>
      </c>
      <c r="G8">
        <v>15</v>
      </c>
      <c r="H8">
        <f>Table1[[#This Row],[Price]]*Table1[[#This Row],[Unit]]</f>
        <v>930</v>
      </c>
      <c r="I8">
        <f>IF(Table1[[#This Row],[Region]]="West",Table1[[#This Row],[Total]]*0.9,IF(Table1[[#This Row],[Month]]="Dec",Table1[[#This Row],[Total]]*0.9,0))</f>
        <v>837</v>
      </c>
      <c r="J8">
        <f>Table1[[#This Row],[Total]]-Table1[[#This Row],[Discount]]</f>
        <v>93</v>
      </c>
    </row>
    <row r="9" spans="1:12">
      <c r="A9">
        <v>148</v>
      </c>
      <c r="B9" t="s">
        <v>17</v>
      </c>
      <c r="C9" t="s">
        <v>8</v>
      </c>
      <c r="D9">
        <f>VLOOKUP(Table1[[#This Row],[Product]],'Income Statements'!$C$4:$E$7,3,TRUE)</f>
        <v>46</v>
      </c>
      <c r="E9" t="s">
        <v>26</v>
      </c>
      <c r="F9" t="s">
        <v>11</v>
      </c>
      <c r="G9">
        <v>38</v>
      </c>
      <c r="H9">
        <f>Table1[[#This Row],[Price]]*Table1[[#This Row],[Unit]]</f>
        <v>1748</v>
      </c>
      <c r="I9">
        <f>IF(Table1[[#This Row],[Region]]="West",Table1[[#This Row],[Total]]*0.9,IF(Table1[[#This Row],[Month]]="Dec",Table1[[#This Row],[Total]]*0.9,0))</f>
        <v>0</v>
      </c>
      <c r="J9">
        <f>Table1[[#This Row],[Total]]-Table1[[#This Row],[Discount]]</f>
        <v>1748</v>
      </c>
    </row>
    <row r="10" spans="1:12">
      <c r="A10">
        <v>161</v>
      </c>
      <c r="B10" t="s">
        <v>17</v>
      </c>
      <c r="C10" t="s">
        <v>15</v>
      </c>
      <c r="D10">
        <f>VLOOKUP(Table1[[#This Row],[Product]],'Income Statements'!$C$4:$E$7,3,TRUE)</f>
        <v>48</v>
      </c>
      <c r="E10" t="s">
        <v>26</v>
      </c>
      <c r="F10" t="s">
        <v>18</v>
      </c>
      <c r="G10">
        <v>45</v>
      </c>
      <c r="H10">
        <f>Table1[[#This Row],[Price]]*Table1[[#This Row],[Unit]]</f>
        <v>2160</v>
      </c>
      <c r="I10">
        <f>IF(Table1[[#This Row],[Region]]="West",Table1[[#This Row],[Total]]*0.9,IF(Table1[[#This Row],[Month]]="Dec",Table1[[#This Row],[Total]]*0.9,0))</f>
        <v>0</v>
      </c>
      <c r="J10">
        <f>Table1[[#This Row],[Total]]-Table1[[#This Row],[Discount]]</f>
        <v>2160</v>
      </c>
    </row>
    <row r="11" spans="1:12">
      <c r="A11">
        <v>275</v>
      </c>
      <c r="B11" t="s">
        <v>17</v>
      </c>
      <c r="C11" t="s">
        <v>27</v>
      </c>
      <c r="D11">
        <f>VLOOKUP(Table1[[#This Row],[Product]],'Income Statements'!$C$4:$E$7,3,TRUE)</f>
        <v>35</v>
      </c>
      <c r="E11" t="s">
        <v>26</v>
      </c>
      <c r="F11" t="s">
        <v>11</v>
      </c>
      <c r="G11">
        <v>16</v>
      </c>
      <c r="H11">
        <f>Table1[[#This Row],[Price]]*Table1[[#This Row],[Unit]]</f>
        <v>560</v>
      </c>
      <c r="I11">
        <f>IF(Table1[[#This Row],[Region]]="West",Table1[[#This Row],[Total]]*0.9,IF(Table1[[#This Row],[Month]]="Dec",Table1[[#This Row],[Total]]*0.9,0))</f>
        <v>0</v>
      </c>
      <c r="J11">
        <f>Table1[[#This Row],[Total]]-Table1[[#This Row],[Discount]]</f>
        <v>560</v>
      </c>
    </row>
    <row r="12" spans="1:12">
      <c r="A12">
        <v>358</v>
      </c>
      <c r="B12" t="s">
        <v>17</v>
      </c>
      <c r="C12" t="s">
        <v>27</v>
      </c>
      <c r="D12">
        <f>VLOOKUP(Table1[[#This Row],[Product]],'Income Statements'!$C$4:$E$7,3,TRUE)</f>
        <v>35</v>
      </c>
      <c r="E12" t="s">
        <v>26</v>
      </c>
      <c r="F12" t="s">
        <v>7</v>
      </c>
      <c r="G12">
        <v>4</v>
      </c>
      <c r="H12">
        <f>Table1[[#This Row],[Price]]*Table1[[#This Row],[Unit]]</f>
        <v>140</v>
      </c>
      <c r="I12">
        <f>IF(Table1[[#This Row],[Region]]="West",Table1[[#This Row],[Total]]*0.9,IF(Table1[[#This Row],[Month]]="Dec",Table1[[#This Row],[Total]]*0.9,0))</f>
        <v>0</v>
      </c>
      <c r="J12">
        <f>Table1[[#This Row],[Total]]-Table1[[#This Row],[Discount]]</f>
        <v>140</v>
      </c>
    </row>
    <row r="13" spans="1:12">
      <c r="A13">
        <v>389</v>
      </c>
      <c r="B13" t="s">
        <v>17</v>
      </c>
      <c r="C13" t="s">
        <v>27</v>
      </c>
      <c r="D13">
        <f>VLOOKUP(Table1[[#This Row],[Product]],'Income Statements'!$C$4:$E$7,3,TRUE)</f>
        <v>35</v>
      </c>
      <c r="E13" t="s">
        <v>26</v>
      </c>
      <c r="F13" t="s">
        <v>18</v>
      </c>
      <c r="G13">
        <v>39</v>
      </c>
      <c r="H13">
        <f>Table1[[#This Row],[Price]]*Table1[[#This Row],[Unit]]</f>
        <v>1365</v>
      </c>
      <c r="I13">
        <f>IF(Table1[[#This Row],[Region]]="West",Table1[[#This Row],[Total]]*0.9,IF(Table1[[#This Row],[Month]]="Dec",Table1[[#This Row],[Total]]*0.9,0))</f>
        <v>0</v>
      </c>
      <c r="J13">
        <f>Table1[[#This Row],[Total]]-Table1[[#This Row],[Discount]]</f>
        <v>1365</v>
      </c>
    </row>
    <row r="14" spans="1:12">
      <c r="A14">
        <v>414</v>
      </c>
      <c r="B14" t="s">
        <v>17</v>
      </c>
      <c r="C14" t="s">
        <v>12</v>
      </c>
      <c r="D14">
        <f>VLOOKUP(Table1[[#This Row],[Product]],'Income Statements'!$C$4:$E$7,3,TRUE)</f>
        <v>62</v>
      </c>
      <c r="E14" t="s">
        <v>26</v>
      </c>
      <c r="F14" t="s">
        <v>25</v>
      </c>
      <c r="G14">
        <v>19</v>
      </c>
      <c r="H14">
        <f>Table1[[#This Row],[Price]]*Table1[[#This Row],[Unit]]</f>
        <v>1178</v>
      </c>
      <c r="I14">
        <f>IF(Table1[[#This Row],[Region]]="West",Table1[[#This Row],[Total]]*0.9,IF(Table1[[#This Row],[Month]]="Dec",Table1[[#This Row],[Total]]*0.9,0))</f>
        <v>1060.2</v>
      </c>
      <c r="J14">
        <f>Table1[[#This Row],[Total]]-Table1[[#This Row],[Discount]]</f>
        <v>117.79999999999995</v>
      </c>
    </row>
    <row r="15" spans="1:12">
      <c r="A15">
        <v>434</v>
      </c>
      <c r="B15" t="s">
        <v>17</v>
      </c>
      <c r="C15" t="s">
        <v>27</v>
      </c>
      <c r="D15">
        <f>VLOOKUP(Table1[[#This Row],[Product]],'Income Statements'!$C$4:$E$7,3,TRUE)</f>
        <v>35</v>
      </c>
      <c r="E15" t="s">
        <v>26</v>
      </c>
      <c r="F15" t="s">
        <v>18</v>
      </c>
      <c r="G15">
        <v>30</v>
      </c>
      <c r="H15">
        <f>Table1[[#This Row],[Price]]*Table1[[#This Row],[Unit]]</f>
        <v>1050</v>
      </c>
      <c r="I15">
        <f>IF(Table1[[#This Row],[Region]]="West",Table1[[#This Row],[Total]]*0.9,IF(Table1[[#This Row],[Month]]="Dec",Table1[[#This Row],[Total]]*0.9,0))</f>
        <v>0</v>
      </c>
      <c r="J15">
        <f>Table1[[#This Row],[Total]]-Table1[[#This Row],[Discount]]</f>
        <v>1050</v>
      </c>
    </row>
    <row r="16" spans="1:12">
      <c r="A16">
        <v>573</v>
      </c>
      <c r="B16" t="s">
        <v>17</v>
      </c>
      <c r="C16" t="s">
        <v>12</v>
      </c>
      <c r="D16">
        <f>VLOOKUP(Table1[[#This Row],[Product]],'Income Statements'!$C$4:$E$7,3,TRUE)</f>
        <v>62</v>
      </c>
      <c r="E16" t="s">
        <v>26</v>
      </c>
      <c r="F16" t="s">
        <v>7</v>
      </c>
      <c r="G16">
        <v>13</v>
      </c>
      <c r="H16">
        <f>Table1[[#This Row],[Price]]*Table1[[#This Row],[Unit]]</f>
        <v>806</v>
      </c>
      <c r="I16">
        <f>IF(Table1[[#This Row],[Region]]="West",Table1[[#This Row],[Total]]*0.9,IF(Table1[[#This Row],[Month]]="Dec",Table1[[#This Row],[Total]]*0.9,0))</f>
        <v>0</v>
      </c>
      <c r="J16">
        <f>Table1[[#This Row],[Total]]-Table1[[#This Row],[Discount]]</f>
        <v>806</v>
      </c>
    </row>
    <row r="17" spans="1:10">
      <c r="A17">
        <v>634</v>
      </c>
      <c r="B17" t="s">
        <v>17</v>
      </c>
      <c r="C17" t="s">
        <v>15</v>
      </c>
      <c r="D17">
        <f>VLOOKUP(Table1[[#This Row],[Product]],'Income Statements'!$C$4:$E$7,3,TRUE)</f>
        <v>48</v>
      </c>
      <c r="E17" t="s">
        <v>26</v>
      </c>
      <c r="F17" t="s">
        <v>25</v>
      </c>
      <c r="G17">
        <v>35</v>
      </c>
      <c r="H17">
        <f>Table1[[#This Row],[Price]]*Table1[[#This Row],[Unit]]</f>
        <v>1680</v>
      </c>
      <c r="I17">
        <f>IF(Table1[[#This Row],[Region]]="West",Table1[[#This Row],[Total]]*0.9,IF(Table1[[#This Row],[Month]]="Dec",Table1[[#This Row],[Total]]*0.9,0))</f>
        <v>1512</v>
      </c>
      <c r="J17">
        <f>Table1[[#This Row],[Total]]-Table1[[#This Row],[Discount]]</f>
        <v>168</v>
      </c>
    </row>
    <row r="18" spans="1:10">
      <c r="A18">
        <v>51</v>
      </c>
      <c r="B18" t="s">
        <v>17</v>
      </c>
      <c r="C18" t="s">
        <v>12</v>
      </c>
      <c r="D18">
        <f>VLOOKUP(Table1[[#This Row],[Product]],'Income Statements'!$C$4:$E$7,3,TRUE)</f>
        <v>62</v>
      </c>
      <c r="E18" t="s">
        <v>22</v>
      </c>
      <c r="F18" t="s">
        <v>11</v>
      </c>
      <c r="G18">
        <v>22</v>
      </c>
      <c r="H18">
        <f>Table1[[#This Row],[Price]]*Table1[[#This Row],[Unit]]</f>
        <v>1364</v>
      </c>
      <c r="I18">
        <f>IF(Table1[[#This Row],[Region]]="West",Table1[[#This Row],[Total]]*0.9,IF(Table1[[#This Row],[Month]]="Dec",Table1[[#This Row],[Total]]*0.9,0))</f>
        <v>1227.6000000000001</v>
      </c>
      <c r="J18">
        <f>Table1[[#This Row],[Total]]-Table1[[#This Row],[Discount]]</f>
        <v>136.39999999999986</v>
      </c>
    </row>
    <row r="19" spans="1:10">
      <c r="A19">
        <v>384</v>
      </c>
      <c r="B19" t="s">
        <v>17</v>
      </c>
      <c r="C19" t="s">
        <v>12</v>
      </c>
      <c r="D19">
        <f>VLOOKUP(Table1[[#This Row],[Product]],'Income Statements'!$C$4:$E$7,3,TRUE)</f>
        <v>62</v>
      </c>
      <c r="E19" t="s">
        <v>22</v>
      </c>
      <c r="F19" t="s">
        <v>7</v>
      </c>
      <c r="G19">
        <v>17</v>
      </c>
      <c r="H19">
        <f>Table1[[#This Row],[Price]]*Table1[[#This Row],[Unit]]</f>
        <v>1054</v>
      </c>
      <c r="I19">
        <f>IF(Table1[[#This Row],[Region]]="West",Table1[[#This Row],[Total]]*0.9,IF(Table1[[#This Row],[Month]]="Dec",Table1[[#This Row],[Total]]*0.9,0))</f>
        <v>948.6</v>
      </c>
      <c r="J19">
        <f>Table1[[#This Row],[Total]]-Table1[[#This Row],[Discount]]</f>
        <v>105.39999999999998</v>
      </c>
    </row>
    <row r="20" spans="1:10">
      <c r="A20">
        <v>492</v>
      </c>
      <c r="B20" t="s">
        <v>17</v>
      </c>
      <c r="C20" t="s">
        <v>15</v>
      </c>
      <c r="D20">
        <f>VLOOKUP(Table1[[#This Row],[Product]],'Income Statements'!$C$4:$E$7,3,TRUE)</f>
        <v>48</v>
      </c>
      <c r="E20" t="s">
        <v>22</v>
      </c>
      <c r="F20" t="s">
        <v>7</v>
      </c>
      <c r="G20">
        <v>29</v>
      </c>
      <c r="H20">
        <f>Table1[[#This Row],[Price]]*Table1[[#This Row],[Unit]]</f>
        <v>1392</v>
      </c>
      <c r="I20">
        <f>IF(Table1[[#This Row],[Region]]="West",Table1[[#This Row],[Total]]*0.9,IF(Table1[[#This Row],[Month]]="Dec",Table1[[#This Row],[Total]]*0.9,0))</f>
        <v>1252.8</v>
      </c>
      <c r="J20">
        <f>Table1[[#This Row],[Total]]-Table1[[#This Row],[Discount]]</f>
        <v>139.20000000000005</v>
      </c>
    </row>
    <row r="21" spans="1:10">
      <c r="A21">
        <v>517</v>
      </c>
      <c r="B21" t="s">
        <v>17</v>
      </c>
      <c r="C21" t="s">
        <v>12</v>
      </c>
      <c r="D21">
        <f>VLOOKUP(Table1[[#This Row],[Product]],'Income Statements'!$C$4:$E$7,3,TRUE)</f>
        <v>62</v>
      </c>
      <c r="E21" t="s">
        <v>22</v>
      </c>
      <c r="F21" t="s">
        <v>18</v>
      </c>
      <c r="G21">
        <v>33</v>
      </c>
      <c r="H21">
        <f>Table1[[#This Row],[Price]]*Table1[[#This Row],[Unit]]</f>
        <v>2046</v>
      </c>
      <c r="I21">
        <f>IF(Table1[[#This Row],[Region]]="West",Table1[[#This Row],[Total]]*0.9,IF(Table1[[#This Row],[Month]]="Dec",Table1[[#This Row],[Total]]*0.9,0))</f>
        <v>1841.4</v>
      </c>
      <c r="J21">
        <f>Table1[[#This Row],[Total]]-Table1[[#This Row],[Discount]]</f>
        <v>204.59999999999991</v>
      </c>
    </row>
    <row r="22" spans="1:10">
      <c r="A22">
        <v>657</v>
      </c>
      <c r="B22" t="s">
        <v>17</v>
      </c>
      <c r="C22" t="s">
        <v>12</v>
      </c>
      <c r="D22">
        <f>VLOOKUP(Table1[[#This Row],[Product]],'Income Statements'!$C$4:$E$7,3,TRUE)</f>
        <v>62</v>
      </c>
      <c r="E22" t="s">
        <v>22</v>
      </c>
      <c r="F22" t="s">
        <v>7</v>
      </c>
      <c r="G22">
        <v>27</v>
      </c>
      <c r="H22">
        <f>Table1[[#This Row],[Price]]*Table1[[#This Row],[Unit]]</f>
        <v>1674</v>
      </c>
      <c r="I22">
        <f>IF(Table1[[#This Row],[Region]]="West",Table1[[#This Row],[Total]]*0.9,IF(Table1[[#This Row],[Month]]="Dec",Table1[[#This Row],[Total]]*0.9,0))</f>
        <v>1506.6000000000001</v>
      </c>
      <c r="J22">
        <f>Table1[[#This Row],[Total]]-Table1[[#This Row],[Discount]]</f>
        <v>167.39999999999986</v>
      </c>
    </row>
    <row r="23" spans="1:10">
      <c r="A23">
        <v>971</v>
      </c>
      <c r="B23" t="s">
        <v>17</v>
      </c>
      <c r="C23" t="s">
        <v>8</v>
      </c>
      <c r="D23">
        <f>VLOOKUP(Table1[[#This Row],[Product]],'Income Statements'!$C$4:$E$7,3,TRUE)</f>
        <v>46</v>
      </c>
      <c r="E23" t="s">
        <v>22</v>
      </c>
      <c r="F23" t="s">
        <v>7</v>
      </c>
      <c r="G23">
        <v>33</v>
      </c>
      <c r="H23">
        <f>Table1[[#This Row],[Price]]*Table1[[#This Row],[Unit]]</f>
        <v>1518</v>
      </c>
      <c r="I23">
        <f>IF(Table1[[#This Row],[Region]]="West",Table1[[#This Row],[Total]]*0.9,IF(Table1[[#This Row],[Month]]="Dec",Table1[[#This Row],[Total]]*0.9,0))</f>
        <v>1366.2</v>
      </c>
      <c r="J23">
        <f>Table1[[#This Row],[Total]]-Table1[[#This Row],[Discount]]</f>
        <v>151.79999999999995</v>
      </c>
    </row>
    <row r="24" spans="1:10">
      <c r="A24">
        <v>430</v>
      </c>
      <c r="B24" t="s">
        <v>17</v>
      </c>
      <c r="C24" t="s">
        <v>12</v>
      </c>
      <c r="D24">
        <f>VLOOKUP(Table1[[#This Row],[Product]],'Income Statements'!$C$4:$E$7,3,TRUE)</f>
        <v>62</v>
      </c>
      <c r="E24" t="s">
        <v>28</v>
      </c>
      <c r="F24" t="s">
        <v>18</v>
      </c>
      <c r="G24">
        <v>4</v>
      </c>
      <c r="H24">
        <f>Table1[[#This Row],[Price]]*Table1[[#This Row],[Unit]]</f>
        <v>248</v>
      </c>
      <c r="I24">
        <f>IF(Table1[[#This Row],[Region]]="West",Table1[[#This Row],[Total]]*0.9,IF(Table1[[#This Row],[Month]]="Dec",Table1[[#This Row],[Total]]*0.9,0))</f>
        <v>0</v>
      </c>
      <c r="J24">
        <f>Table1[[#This Row],[Total]]-Table1[[#This Row],[Discount]]</f>
        <v>248</v>
      </c>
    </row>
    <row r="25" spans="1:10">
      <c r="A25">
        <v>599</v>
      </c>
      <c r="B25" t="s">
        <v>17</v>
      </c>
      <c r="C25" t="s">
        <v>8</v>
      </c>
      <c r="D25">
        <f>VLOOKUP(Table1[[#This Row],[Product]],'Income Statements'!$C$4:$E$7,3,TRUE)</f>
        <v>46</v>
      </c>
      <c r="E25" t="s">
        <v>28</v>
      </c>
      <c r="F25" t="s">
        <v>25</v>
      </c>
      <c r="G25">
        <v>22</v>
      </c>
      <c r="H25">
        <f>Table1[[#This Row],[Price]]*Table1[[#This Row],[Unit]]</f>
        <v>1012</v>
      </c>
      <c r="I25">
        <f>IF(Table1[[#This Row],[Region]]="West",Table1[[#This Row],[Total]]*0.9,IF(Table1[[#This Row],[Month]]="Dec",Table1[[#This Row],[Total]]*0.9,0))</f>
        <v>910.80000000000007</v>
      </c>
      <c r="J25">
        <f>Table1[[#This Row],[Total]]-Table1[[#This Row],[Discount]]</f>
        <v>101.19999999999993</v>
      </c>
    </row>
    <row r="26" spans="1:10">
      <c r="A26">
        <v>808</v>
      </c>
      <c r="B26" t="s">
        <v>17</v>
      </c>
      <c r="C26" t="s">
        <v>8</v>
      </c>
      <c r="D26">
        <f>VLOOKUP(Table1[[#This Row],[Product]],'Income Statements'!$C$4:$E$7,3,TRUE)</f>
        <v>46</v>
      </c>
      <c r="E26" t="s">
        <v>28</v>
      </c>
      <c r="F26" t="s">
        <v>7</v>
      </c>
      <c r="G26">
        <v>32</v>
      </c>
      <c r="H26">
        <f>Table1[[#This Row],[Price]]*Table1[[#This Row],[Unit]]</f>
        <v>1472</v>
      </c>
      <c r="I26">
        <f>IF(Table1[[#This Row],[Region]]="West",Table1[[#This Row],[Total]]*0.9,IF(Table1[[#This Row],[Month]]="Dec",Table1[[#This Row],[Total]]*0.9,0))</f>
        <v>0</v>
      </c>
      <c r="J26">
        <f>Table1[[#This Row],[Total]]-Table1[[#This Row],[Discount]]</f>
        <v>1472</v>
      </c>
    </row>
    <row r="27" spans="1:10">
      <c r="A27">
        <v>824</v>
      </c>
      <c r="B27" t="s">
        <v>17</v>
      </c>
      <c r="C27" t="s">
        <v>27</v>
      </c>
      <c r="D27">
        <f>VLOOKUP(Table1[[#This Row],[Product]],'Income Statements'!$C$4:$E$7,3,TRUE)</f>
        <v>35</v>
      </c>
      <c r="E27" t="s">
        <v>28</v>
      </c>
      <c r="F27" t="s">
        <v>18</v>
      </c>
      <c r="G27">
        <v>25</v>
      </c>
      <c r="H27">
        <f>Table1[[#This Row],[Price]]*Table1[[#This Row],[Unit]]</f>
        <v>875</v>
      </c>
      <c r="I27">
        <f>IF(Table1[[#This Row],[Region]]="West",Table1[[#This Row],[Total]]*0.9,IF(Table1[[#This Row],[Month]]="Dec",Table1[[#This Row],[Total]]*0.9,0))</f>
        <v>0</v>
      </c>
      <c r="J27">
        <f>Table1[[#This Row],[Total]]-Table1[[#This Row],[Discount]]</f>
        <v>875</v>
      </c>
    </row>
    <row r="28" spans="1:10">
      <c r="A28">
        <v>108</v>
      </c>
      <c r="B28" t="s">
        <v>17</v>
      </c>
      <c r="C28" t="s">
        <v>15</v>
      </c>
      <c r="D28">
        <f>VLOOKUP(Table1[[#This Row],[Product]],'Income Statements'!$C$4:$E$7,3,TRUE)</f>
        <v>48</v>
      </c>
      <c r="E28" t="s">
        <v>20</v>
      </c>
      <c r="F28" t="s">
        <v>18</v>
      </c>
      <c r="G28">
        <v>50</v>
      </c>
      <c r="H28">
        <f>Table1[[#This Row],[Price]]*Table1[[#This Row],[Unit]]</f>
        <v>2400</v>
      </c>
      <c r="I28">
        <f>IF(Table1[[#This Row],[Region]]="West",Table1[[#This Row],[Total]]*0.9,IF(Table1[[#This Row],[Month]]="Dec",Table1[[#This Row],[Total]]*0.9,0))</f>
        <v>0</v>
      </c>
      <c r="J28">
        <f>Table1[[#This Row],[Total]]-Table1[[#This Row],[Discount]]</f>
        <v>2400</v>
      </c>
    </row>
    <row r="29" spans="1:10">
      <c r="A29">
        <v>380</v>
      </c>
      <c r="B29" t="s">
        <v>17</v>
      </c>
      <c r="C29" t="s">
        <v>27</v>
      </c>
      <c r="D29">
        <f>VLOOKUP(Table1[[#This Row],[Product]],'Income Statements'!$C$4:$E$7,3,TRUE)</f>
        <v>35</v>
      </c>
      <c r="E29" t="s">
        <v>20</v>
      </c>
      <c r="F29" t="s">
        <v>18</v>
      </c>
      <c r="G29">
        <v>37</v>
      </c>
      <c r="H29">
        <f>Table1[[#This Row],[Price]]*Table1[[#This Row],[Unit]]</f>
        <v>1295</v>
      </c>
      <c r="I29">
        <f>IF(Table1[[#This Row],[Region]]="West",Table1[[#This Row],[Total]]*0.9,IF(Table1[[#This Row],[Month]]="Dec",Table1[[#This Row],[Total]]*0.9,0))</f>
        <v>0</v>
      </c>
      <c r="J29">
        <f>Table1[[#This Row],[Total]]-Table1[[#This Row],[Discount]]</f>
        <v>1295</v>
      </c>
    </row>
    <row r="30" spans="1:10">
      <c r="A30">
        <v>416</v>
      </c>
      <c r="B30" t="s">
        <v>17</v>
      </c>
      <c r="C30" t="s">
        <v>12</v>
      </c>
      <c r="D30">
        <f>VLOOKUP(Table1[[#This Row],[Product]],'Income Statements'!$C$4:$E$7,3,TRUE)</f>
        <v>62</v>
      </c>
      <c r="E30" t="s">
        <v>20</v>
      </c>
      <c r="F30" t="s">
        <v>18</v>
      </c>
      <c r="G30">
        <v>38</v>
      </c>
      <c r="H30">
        <f>Table1[[#This Row],[Price]]*Table1[[#This Row],[Unit]]</f>
        <v>2356</v>
      </c>
      <c r="I30">
        <f>IF(Table1[[#This Row],[Region]]="West",Table1[[#This Row],[Total]]*0.9,IF(Table1[[#This Row],[Month]]="Dec",Table1[[#This Row],[Total]]*0.9,0))</f>
        <v>0</v>
      </c>
      <c r="J30">
        <f>Table1[[#This Row],[Total]]-Table1[[#This Row],[Discount]]</f>
        <v>2356</v>
      </c>
    </row>
    <row r="31" spans="1:10">
      <c r="A31">
        <v>543</v>
      </c>
      <c r="B31" t="s">
        <v>17</v>
      </c>
      <c r="C31" t="s">
        <v>12</v>
      </c>
      <c r="D31">
        <f>VLOOKUP(Table1[[#This Row],[Product]],'Income Statements'!$C$4:$E$7,3,TRUE)</f>
        <v>62</v>
      </c>
      <c r="E31" t="s">
        <v>20</v>
      </c>
      <c r="F31" t="s">
        <v>7</v>
      </c>
      <c r="G31">
        <v>38</v>
      </c>
      <c r="H31">
        <f>Table1[[#This Row],[Price]]*Table1[[#This Row],[Unit]]</f>
        <v>2356</v>
      </c>
      <c r="I31">
        <f>IF(Table1[[#This Row],[Region]]="West",Table1[[#This Row],[Total]]*0.9,IF(Table1[[#This Row],[Month]]="Dec",Table1[[#This Row],[Total]]*0.9,0))</f>
        <v>0</v>
      </c>
      <c r="J31">
        <f>Table1[[#This Row],[Total]]-Table1[[#This Row],[Discount]]</f>
        <v>2356</v>
      </c>
    </row>
    <row r="32" spans="1:10">
      <c r="A32">
        <v>561</v>
      </c>
      <c r="B32" t="s">
        <v>17</v>
      </c>
      <c r="C32" t="s">
        <v>15</v>
      </c>
      <c r="D32">
        <f>VLOOKUP(Table1[[#This Row],[Product]],'Income Statements'!$C$4:$E$7,3,TRUE)</f>
        <v>48</v>
      </c>
      <c r="E32" t="s">
        <v>20</v>
      </c>
      <c r="F32" t="s">
        <v>11</v>
      </c>
      <c r="G32">
        <v>41</v>
      </c>
      <c r="H32">
        <f>Table1[[#This Row],[Price]]*Table1[[#This Row],[Unit]]</f>
        <v>1968</v>
      </c>
      <c r="I32">
        <f>IF(Table1[[#This Row],[Region]]="West",Table1[[#This Row],[Total]]*0.9,IF(Table1[[#This Row],[Month]]="Dec",Table1[[#This Row],[Total]]*0.9,0))</f>
        <v>0</v>
      </c>
      <c r="J32">
        <f>Table1[[#This Row],[Total]]-Table1[[#This Row],[Discount]]</f>
        <v>1968</v>
      </c>
    </row>
    <row r="33" spans="1:10">
      <c r="A33">
        <v>733</v>
      </c>
      <c r="B33" t="s">
        <v>17</v>
      </c>
      <c r="C33" t="s">
        <v>15</v>
      </c>
      <c r="D33">
        <f>VLOOKUP(Table1[[#This Row],[Product]],'Income Statements'!$C$4:$E$7,3,TRUE)</f>
        <v>48</v>
      </c>
      <c r="E33" t="s">
        <v>20</v>
      </c>
      <c r="F33" t="s">
        <v>7</v>
      </c>
      <c r="G33">
        <v>32</v>
      </c>
      <c r="H33">
        <f>Table1[[#This Row],[Price]]*Table1[[#This Row],[Unit]]</f>
        <v>1536</v>
      </c>
      <c r="I33">
        <f>IF(Table1[[#This Row],[Region]]="West",Table1[[#This Row],[Total]]*0.9,IF(Table1[[#This Row],[Month]]="Dec",Table1[[#This Row],[Total]]*0.9,0))</f>
        <v>0</v>
      </c>
      <c r="J33">
        <f>Table1[[#This Row],[Total]]-Table1[[#This Row],[Discount]]</f>
        <v>1536</v>
      </c>
    </row>
    <row r="34" spans="1:10">
      <c r="A34">
        <v>795</v>
      </c>
      <c r="B34" t="s">
        <v>17</v>
      </c>
      <c r="C34" t="s">
        <v>15</v>
      </c>
      <c r="D34">
        <f>VLOOKUP(Table1[[#This Row],[Product]],'Income Statements'!$C$4:$E$7,3,TRUE)</f>
        <v>48</v>
      </c>
      <c r="E34" t="s">
        <v>20</v>
      </c>
      <c r="F34" t="s">
        <v>18</v>
      </c>
      <c r="G34">
        <v>24</v>
      </c>
      <c r="H34">
        <f>Table1[[#This Row],[Price]]*Table1[[#This Row],[Unit]]</f>
        <v>1152</v>
      </c>
      <c r="I34">
        <f>IF(Table1[[#This Row],[Region]]="West",Table1[[#This Row],[Total]]*0.9,IF(Table1[[#This Row],[Month]]="Dec",Table1[[#This Row],[Total]]*0.9,0))</f>
        <v>0</v>
      </c>
      <c r="J34">
        <f>Table1[[#This Row],[Total]]-Table1[[#This Row],[Discount]]</f>
        <v>1152</v>
      </c>
    </row>
    <row r="35" spans="1:10">
      <c r="A35">
        <v>833</v>
      </c>
      <c r="B35" t="s">
        <v>17</v>
      </c>
      <c r="C35" t="s">
        <v>8</v>
      </c>
      <c r="D35">
        <f>VLOOKUP(Table1[[#This Row],[Product]],'Income Statements'!$C$4:$E$7,3,TRUE)</f>
        <v>46</v>
      </c>
      <c r="E35" t="s">
        <v>20</v>
      </c>
      <c r="F35" t="s">
        <v>11</v>
      </c>
      <c r="G35">
        <v>9</v>
      </c>
      <c r="H35">
        <f>Table1[[#This Row],[Price]]*Table1[[#This Row],[Unit]]</f>
        <v>414</v>
      </c>
      <c r="I35">
        <f>IF(Table1[[#This Row],[Region]]="West",Table1[[#This Row],[Total]]*0.9,IF(Table1[[#This Row],[Month]]="Dec",Table1[[#This Row],[Total]]*0.9,0))</f>
        <v>0</v>
      </c>
      <c r="J35">
        <f>Table1[[#This Row],[Total]]-Table1[[#This Row],[Discount]]</f>
        <v>414</v>
      </c>
    </row>
    <row r="36" spans="1:10">
      <c r="A36">
        <v>907</v>
      </c>
      <c r="B36" t="s">
        <v>17</v>
      </c>
      <c r="C36" t="s">
        <v>8</v>
      </c>
      <c r="D36">
        <f>VLOOKUP(Table1[[#This Row],[Product]],'Income Statements'!$C$4:$E$7,3,TRUE)</f>
        <v>46</v>
      </c>
      <c r="E36" t="s">
        <v>20</v>
      </c>
      <c r="F36" t="s">
        <v>18</v>
      </c>
      <c r="G36">
        <v>36</v>
      </c>
      <c r="H36">
        <f>Table1[[#This Row],[Price]]*Table1[[#This Row],[Unit]]</f>
        <v>1656</v>
      </c>
      <c r="I36">
        <f>IF(Table1[[#This Row],[Region]]="West",Table1[[#This Row],[Total]]*0.9,IF(Table1[[#This Row],[Month]]="Dec",Table1[[#This Row],[Total]]*0.9,0))</f>
        <v>0</v>
      </c>
      <c r="J36">
        <f>Table1[[#This Row],[Total]]-Table1[[#This Row],[Discount]]</f>
        <v>1656</v>
      </c>
    </row>
    <row r="37" spans="1:10">
      <c r="A37">
        <v>195</v>
      </c>
      <c r="B37" t="s">
        <v>17</v>
      </c>
      <c r="C37" t="s">
        <v>12</v>
      </c>
      <c r="D37">
        <f>VLOOKUP(Table1[[#This Row],[Product]],'Income Statements'!$C$4:$E$7,3,TRUE)</f>
        <v>62</v>
      </c>
      <c r="E37" t="s">
        <v>16</v>
      </c>
      <c r="F37" t="s">
        <v>25</v>
      </c>
      <c r="G37">
        <v>41</v>
      </c>
      <c r="H37">
        <f>Table1[[#This Row],[Price]]*Table1[[#This Row],[Unit]]</f>
        <v>2542</v>
      </c>
      <c r="I37">
        <f>IF(Table1[[#This Row],[Region]]="West",Table1[[#This Row],[Total]]*0.9,IF(Table1[[#This Row],[Month]]="Dec",Table1[[#This Row],[Total]]*0.9,0))</f>
        <v>2287.8000000000002</v>
      </c>
      <c r="J37">
        <f>Table1[[#This Row],[Total]]-Table1[[#This Row],[Discount]]</f>
        <v>254.19999999999982</v>
      </c>
    </row>
    <row r="38" spans="1:10">
      <c r="A38">
        <v>328</v>
      </c>
      <c r="B38" t="s">
        <v>17</v>
      </c>
      <c r="C38" t="s">
        <v>12</v>
      </c>
      <c r="D38">
        <f>VLOOKUP(Table1[[#This Row],[Product]],'Income Statements'!$C$4:$E$7,3,TRUE)</f>
        <v>62</v>
      </c>
      <c r="E38" t="s">
        <v>16</v>
      </c>
      <c r="F38" t="s">
        <v>7</v>
      </c>
      <c r="G38">
        <v>23</v>
      </c>
      <c r="H38">
        <f>Table1[[#This Row],[Price]]*Table1[[#This Row],[Unit]]</f>
        <v>1426</v>
      </c>
      <c r="I38">
        <f>IF(Table1[[#This Row],[Region]]="West",Table1[[#This Row],[Total]]*0.9,IF(Table1[[#This Row],[Month]]="Dec",Table1[[#This Row],[Total]]*0.9,0))</f>
        <v>0</v>
      </c>
      <c r="J38">
        <f>Table1[[#This Row],[Total]]-Table1[[#This Row],[Discount]]</f>
        <v>1426</v>
      </c>
    </row>
    <row r="39" spans="1:10">
      <c r="A39">
        <v>343</v>
      </c>
      <c r="B39" t="s">
        <v>17</v>
      </c>
      <c r="C39" t="s">
        <v>8</v>
      </c>
      <c r="D39">
        <f>VLOOKUP(Table1[[#This Row],[Product]],'Income Statements'!$C$4:$E$7,3,TRUE)</f>
        <v>46</v>
      </c>
      <c r="E39" t="s">
        <v>16</v>
      </c>
      <c r="F39" t="s">
        <v>11</v>
      </c>
      <c r="G39">
        <v>26</v>
      </c>
      <c r="H39">
        <f>Table1[[#This Row],[Price]]*Table1[[#This Row],[Unit]]</f>
        <v>1196</v>
      </c>
      <c r="I39">
        <f>IF(Table1[[#This Row],[Region]]="West",Table1[[#This Row],[Total]]*0.9,IF(Table1[[#This Row],[Month]]="Dec",Table1[[#This Row],[Total]]*0.9,0))</f>
        <v>0</v>
      </c>
      <c r="J39">
        <f>Table1[[#This Row],[Total]]-Table1[[#This Row],[Discount]]</f>
        <v>1196</v>
      </c>
    </row>
    <row r="40" spans="1:10">
      <c r="A40">
        <v>345</v>
      </c>
      <c r="B40" t="s">
        <v>17</v>
      </c>
      <c r="C40" t="s">
        <v>12</v>
      </c>
      <c r="D40">
        <f>VLOOKUP(Table1[[#This Row],[Product]],'Income Statements'!$C$4:$E$7,3,TRUE)</f>
        <v>62</v>
      </c>
      <c r="E40" t="s">
        <v>16</v>
      </c>
      <c r="F40" t="s">
        <v>18</v>
      </c>
      <c r="G40">
        <v>35</v>
      </c>
      <c r="H40">
        <f>Table1[[#This Row],[Price]]*Table1[[#This Row],[Unit]]</f>
        <v>2170</v>
      </c>
      <c r="I40">
        <f>IF(Table1[[#This Row],[Region]]="West",Table1[[#This Row],[Total]]*0.9,IF(Table1[[#This Row],[Month]]="Dec",Table1[[#This Row],[Total]]*0.9,0))</f>
        <v>0</v>
      </c>
      <c r="J40">
        <f>Table1[[#This Row],[Total]]-Table1[[#This Row],[Discount]]</f>
        <v>2170</v>
      </c>
    </row>
    <row r="41" spans="1:10">
      <c r="A41">
        <v>468</v>
      </c>
      <c r="B41" t="s">
        <v>17</v>
      </c>
      <c r="C41" t="s">
        <v>27</v>
      </c>
      <c r="D41">
        <f>VLOOKUP(Table1[[#This Row],[Product]],'Income Statements'!$C$4:$E$7,3,TRUE)</f>
        <v>35</v>
      </c>
      <c r="E41" t="s">
        <v>16</v>
      </c>
      <c r="F41" t="s">
        <v>25</v>
      </c>
      <c r="G41">
        <v>16</v>
      </c>
      <c r="H41">
        <f>Table1[[#This Row],[Price]]*Table1[[#This Row],[Unit]]</f>
        <v>560</v>
      </c>
      <c r="I41">
        <f>IF(Table1[[#This Row],[Region]]="West",Table1[[#This Row],[Total]]*0.9,IF(Table1[[#This Row],[Month]]="Dec",Table1[[#This Row],[Total]]*0.9,0))</f>
        <v>504</v>
      </c>
      <c r="J41">
        <f>Table1[[#This Row],[Total]]-Table1[[#This Row],[Discount]]</f>
        <v>56</v>
      </c>
    </row>
    <row r="42" spans="1:10">
      <c r="A42">
        <v>506</v>
      </c>
      <c r="B42" t="s">
        <v>17</v>
      </c>
      <c r="C42" t="s">
        <v>8</v>
      </c>
      <c r="D42">
        <f>VLOOKUP(Table1[[#This Row],[Product]],'Income Statements'!$C$4:$E$7,3,TRUE)</f>
        <v>46</v>
      </c>
      <c r="E42" t="s">
        <v>16</v>
      </c>
      <c r="F42" t="s">
        <v>11</v>
      </c>
      <c r="G42">
        <v>27</v>
      </c>
      <c r="H42">
        <f>Table1[[#This Row],[Price]]*Table1[[#This Row],[Unit]]</f>
        <v>1242</v>
      </c>
      <c r="I42">
        <f>IF(Table1[[#This Row],[Region]]="West",Table1[[#This Row],[Total]]*0.9,IF(Table1[[#This Row],[Month]]="Dec",Table1[[#This Row],[Total]]*0.9,0))</f>
        <v>0</v>
      </c>
      <c r="J42">
        <f>Table1[[#This Row],[Total]]-Table1[[#This Row],[Discount]]</f>
        <v>1242</v>
      </c>
    </row>
    <row r="43" spans="1:10">
      <c r="A43">
        <v>529</v>
      </c>
      <c r="B43" t="s">
        <v>17</v>
      </c>
      <c r="C43" t="s">
        <v>12</v>
      </c>
      <c r="D43">
        <f>VLOOKUP(Table1[[#This Row],[Product]],'Income Statements'!$C$4:$E$7,3,TRUE)</f>
        <v>62</v>
      </c>
      <c r="E43" t="s">
        <v>16</v>
      </c>
      <c r="F43" t="s">
        <v>7</v>
      </c>
      <c r="G43">
        <v>25</v>
      </c>
      <c r="H43">
        <f>Table1[[#This Row],[Price]]*Table1[[#This Row],[Unit]]</f>
        <v>1550</v>
      </c>
      <c r="I43">
        <f>IF(Table1[[#This Row],[Region]]="West",Table1[[#This Row],[Total]]*0.9,IF(Table1[[#This Row],[Month]]="Dec",Table1[[#This Row],[Total]]*0.9,0))</f>
        <v>0</v>
      </c>
      <c r="J43">
        <f>Table1[[#This Row],[Total]]-Table1[[#This Row],[Discount]]</f>
        <v>1550</v>
      </c>
    </row>
    <row r="44" spans="1:10">
      <c r="A44">
        <v>546</v>
      </c>
      <c r="B44" t="s">
        <v>17</v>
      </c>
      <c r="C44" t="s">
        <v>27</v>
      </c>
      <c r="D44">
        <f>VLOOKUP(Table1[[#This Row],[Product]],'Income Statements'!$C$4:$E$7,3,TRUE)</f>
        <v>35</v>
      </c>
      <c r="E44" t="s">
        <v>16</v>
      </c>
      <c r="F44" t="s">
        <v>18</v>
      </c>
      <c r="G44">
        <v>13</v>
      </c>
      <c r="H44">
        <f>Table1[[#This Row],[Price]]*Table1[[#This Row],[Unit]]</f>
        <v>455</v>
      </c>
      <c r="I44">
        <f>IF(Table1[[#This Row],[Region]]="West",Table1[[#This Row],[Total]]*0.9,IF(Table1[[#This Row],[Month]]="Dec",Table1[[#This Row],[Total]]*0.9,0))</f>
        <v>0</v>
      </c>
      <c r="J44">
        <f>Table1[[#This Row],[Total]]-Table1[[#This Row],[Discount]]</f>
        <v>455</v>
      </c>
    </row>
    <row r="45" spans="1:10">
      <c r="A45">
        <v>708</v>
      </c>
      <c r="B45" t="s">
        <v>17</v>
      </c>
      <c r="C45" t="s">
        <v>12</v>
      </c>
      <c r="D45">
        <f>VLOOKUP(Table1[[#This Row],[Product]],'Income Statements'!$C$4:$E$7,3,TRUE)</f>
        <v>62</v>
      </c>
      <c r="E45" t="s">
        <v>16</v>
      </c>
      <c r="F45" t="s">
        <v>7</v>
      </c>
      <c r="G45">
        <v>14</v>
      </c>
      <c r="H45">
        <f>Table1[[#This Row],[Price]]*Table1[[#This Row],[Unit]]</f>
        <v>868</v>
      </c>
      <c r="I45">
        <f>IF(Table1[[#This Row],[Region]]="West",Table1[[#This Row],[Total]]*0.9,IF(Table1[[#This Row],[Month]]="Dec",Table1[[#This Row],[Total]]*0.9,0))</f>
        <v>0</v>
      </c>
      <c r="J45">
        <f>Table1[[#This Row],[Total]]-Table1[[#This Row],[Discount]]</f>
        <v>868</v>
      </c>
    </row>
    <row r="46" spans="1:10">
      <c r="A46">
        <v>924</v>
      </c>
      <c r="B46" t="s">
        <v>17</v>
      </c>
      <c r="C46" t="s">
        <v>8</v>
      </c>
      <c r="D46">
        <f>VLOOKUP(Table1[[#This Row],[Product]],'Income Statements'!$C$4:$E$7,3,TRUE)</f>
        <v>46</v>
      </c>
      <c r="E46" t="s">
        <v>16</v>
      </c>
      <c r="F46" t="s">
        <v>11</v>
      </c>
      <c r="G46">
        <v>32</v>
      </c>
      <c r="H46">
        <f>Table1[[#This Row],[Price]]*Table1[[#This Row],[Unit]]</f>
        <v>1472</v>
      </c>
      <c r="I46">
        <f>IF(Table1[[#This Row],[Region]]="West",Table1[[#This Row],[Total]]*0.9,IF(Table1[[#This Row],[Month]]="Dec",Table1[[#This Row],[Total]]*0.9,0))</f>
        <v>0</v>
      </c>
      <c r="J46">
        <f>Table1[[#This Row],[Total]]-Table1[[#This Row],[Discount]]</f>
        <v>1472</v>
      </c>
    </row>
    <row r="47" spans="1:10">
      <c r="A47">
        <v>303</v>
      </c>
      <c r="B47" t="s">
        <v>17</v>
      </c>
      <c r="C47" t="s">
        <v>27</v>
      </c>
      <c r="D47">
        <f>VLOOKUP(Table1[[#This Row],[Product]],'Income Statements'!$C$4:$E$7,3,TRUE)</f>
        <v>35</v>
      </c>
      <c r="E47" t="s">
        <v>35</v>
      </c>
      <c r="F47" t="s">
        <v>7</v>
      </c>
      <c r="G47">
        <v>17</v>
      </c>
      <c r="H47">
        <f>Table1[[#This Row],[Price]]*Table1[[#This Row],[Unit]]</f>
        <v>595</v>
      </c>
      <c r="I47">
        <f>IF(Table1[[#This Row],[Region]]="West",Table1[[#This Row],[Total]]*0.9,IF(Table1[[#This Row],[Month]]="Dec",Table1[[#This Row],[Total]]*0.9,0))</f>
        <v>0</v>
      </c>
      <c r="J47">
        <f>Table1[[#This Row],[Total]]-Table1[[#This Row],[Discount]]</f>
        <v>595</v>
      </c>
    </row>
    <row r="48" spans="1:10">
      <c r="A48">
        <v>491</v>
      </c>
      <c r="B48" t="s">
        <v>17</v>
      </c>
      <c r="C48" t="s">
        <v>8</v>
      </c>
      <c r="D48">
        <f>VLOOKUP(Table1[[#This Row],[Product]],'Income Statements'!$C$4:$E$7,3,TRUE)</f>
        <v>46</v>
      </c>
      <c r="E48" t="s">
        <v>35</v>
      </c>
      <c r="F48" t="s">
        <v>18</v>
      </c>
      <c r="G48">
        <v>37</v>
      </c>
      <c r="H48">
        <f>Table1[[#This Row],[Price]]*Table1[[#This Row],[Unit]]</f>
        <v>1702</v>
      </c>
      <c r="I48">
        <f>IF(Table1[[#This Row],[Region]]="West",Table1[[#This Row],[Total]]*0.9,IF(Table1[[#This Row],[Month]]="Dec",Table1[[#This Row],[Total]]*0.9,0))</f>
        <v>0</v>
      </c>
      <c r="J48">
        <f>Table1[[#This Row],[Total]]-Table1[[#This Row],[Discount]]</f>
        <v>1702</v>
      </c>
    </row>
    <row r="49" spans="1:10">
      <c r="A49">
        <v>512</v>
      </c>
      <c r="B49" t="s">
        <v>17</v>
      </c>
      <c r="C49" t="s">
        <v>27</v>
      </c>
      <c r="D49">
        <f>VLOOKUP(Table1[[#This Row],[Product]],'Income Statements'!$C$4:$E$7,3,TRUE)</f>
        <v>35</v>
      </c>
      <c r="E49" t="s">
        <v>35</v>
      </c>
      <c r="F49" t="s">
        <v>25</v>
      </c>
      <c r="G49">
        <v>15</v>
      </c>
      <c r="H49">
        <f>Table1[[#This Row],[Price]]*Table1[[#This Row],[Unit]]</f>
        <v>525</v>
      </c>
      <c r="I49">
        <f>IF(Table1[[#This Row],[Region]]="West",Table1[[#This Row],[Total]]*0.9,IF(Table1[[#This Row],[Month]]="Dec",Table1[[#This Row],[Total]]*0.9,0))</f>
        <v>472.5</v>
      </c>
      <c r="J49">
        <f>Table1[[#This Row],[Total]]-Table1[[#This Row],[Discount]]</f>
        <v>52.5</v>
      </c>
    </row>
    <row r="50" spans="1:10">
      <c r="A50">
        <v>605</v>
      </c>
      <c r="B50" t="s">
        <v>17</v>
      </c>
      <c r="C50" t="s">
        <v>15</v>
      </c>
      <c r="D50">
        <f>VLOOKUP(Table1[[#This Row],[Product]],'Income Statements'!$C$4:$E$7,3,TRUE)</f>
        <v>48</v>
      </c>
      <c r="E50" t="s">
        <v>35</v>
      </c>
      <c r="F50" t="s">
        <v>18</v>
      </c>
      <c r="G50">
        <v>11</v>
      </c>
      <c r="H50">
        <f>Table1[[#This Row],[Price]]*Table1[[#This Row],[Unit]]</f>
        <v>528</v>
      </c>
      <c r="I50">
        <f>IF(Table1[[#This Row],[Region]]="West",Table1[[#This Row],[Total]]*0.9,IF(Table1[[#This Row],[Month]]="Dec",Table1[[#This Row],[Total]]*0.9,0))</f>
        <v>0</v>
      </c>
      <c r="J50">
        <f>Table1[[#This Row],[Total]]-Table1[[#This Row],[Discount]]</f>
        <v>528</v>
      </c>
    </row>
    <row r="51" spans="1:10">
      <c r="A51">
        <v>717</v>
      </c>
      <c r="B51" t="s">
        <v>17</v>
      </c>
      <c r="C51" t="s">
        <v>12</v>
      </c>
      <c r="D51">
        <f>VLOOKUP(Table1[[#This Row],[Product]],'Income Statements'!$C$4:$E$7,3,TRUE)</f>
        <v>62</v>
      </c>
      <c r="E51" t="s">
        <v>35</v>
      </c>
      <c r="F51" t="s">
        <v>18</v>
      </c>
      <c r="G51">
        <v>9</v>
      </c>
      <c r="H51">
        <f>Table1[[#This Row],[Price]]*Table1[[#This Row],[Unit]]</f>
        <v>558</v>
      </c>
      <c r="I51">
        <f>IF(Table1[[#This Row],[Region]]="West",Table1[[#This Row],[Total]]*0.9,IF(Table1[[#This Row],[Month]]="Dec",Table1[[#This Row],[Total]]*0.9,0))</f>
        <v>0</v>
      </c>
      <c r="J51">
        <f>Table1[[#This Row],[Total]]-Table1[[#This Row],[Discount]]</f>
        <v>558</v>
      </c>
    </row>
    <row r="52" spans="1:10">
      <c r="A52">
        <v>215</v>
      </c>
      <c r="B52" t="s">
        <v>17</v>
      </c>
      <c r="C52" t="s">
        <v>15</v>
      </c>
      <c r="D52">
        <f>VLOOKUP(Table1[[#This Row],[Product]],'Income Statements'!$C$4:$E$7,3,TRUE)</f>
        <v>48</v>
      </c>
      <c r="E52" t="s">
        <v>37</v>
      </c>
      <c r="F52" t="s">
        <v>11</v>
      </c>
      <c r="G52">
        <v>48</v>
      </c>
      <c r="H52">
        <f>Table1[[#This Row],[Price]]*Table1[[#This Row],[Unit]]</f>
        <v>2304</v>
      </c>
      <c r="I52">
        <f>IF(Table1[[#This Row],[Region]]="West",Table1[[#This Row],[Total]]*0.9,IF(Table1[[#This Row],[Month]]="Dec",Table1[[#This Row],[Total]]*0.9,0))</f>
        <v>0</v>
      </c>
      <c r="J52">
        <f>Table1[[#This Row],[Total]]-Table1[[#This Row],[Discount]]</f>
        <v>2304</v>
      </c>
    </row>
    <row r="53" spans="1:10">
      <c r="A53">
        <v>453</v>
      </c>
      <c r="B53" t="s">
        <v>17</v>
      </c>
      <c r="C53" t="s">
        <v>15</v>
      </c>
      <c r="D53">
        <f>VLOOKUP(Table1[[#This Row],[Product]],'Income Statements'!$C$4:$E$7,3,TRUE)</f>
        <v>48</v>
      </c>
      <c r="E53" t="s">
        <v>37</v>
      </c>
      <c r="F53" t="s">
        <v>18</v>
      </c>
      <c r="G53">
        <v>45</v>
      </c>
      <c r="H53">
        <f>Table1[[#This Row],[Price]]*Table1[[#This Row],[Unit]]</f>
        <v>2160</v>
      </c>
      <c r="I53">
        <f>IF(Table1[[#This Row],[Region]]="West",Table1[[#This Row],[Total]]*0.9,IF(Table1[[#This Row],[Month]]="Dec",Table1[[#This Row],[Total]]*0.9,0))</f>
        <v>0</v>
      </c>
      <c r="J53">
        <f>Table1[[#This Row],[Total]]-Table1[[#This Row],[Discount]]</f>
        <v>2160</v>
      </c>
    </row>
    <row r="54" spans="1:10">
      <c r="A54">
        <v>549</v>
      </c>
      <c r="B54" t="s">
        <v>17</v>
      </c>
      <c r="C54" t="s">
        <v>27</v>
      </c>
      <c r="D54">
        <f>VLOOKUP(Table1[[#This Row],[Product]],'Income Statements'!$C$4:$E$7,3,TRUE)</f>
        <v>35</v>
      </c>
      <c r="E54" t="s">
        <v>37</v>
      </c>
      <c r="F54" t="s">
        <v>18</v>
      </c>
      <c r="G54">
        <v>50</v>
      </c>
      <c r="H54">
        <f>Table1[[#This Row],[Price]]*Table1[[#This Row],[Unit]]</f>
        <v>1750</v>
      </c>
      <c r="I54">
        <f>IF(Table1[[#This Row],[Region]]="West",Table1[[#This Row],[Total]]*0.9,IF(Table1[[#This Row],[Month]]="Dec",Table1[[#This Row],[Total]]*0.9,0))</f>
        <v>0</v>
      </c>
      <c r="J54">
        <f>Table1[[#This Row],[Total]]-Table1[[#This Row],[Discount]]</f>
        <v>1750</v>
      </c>
    </row>
    <row r="55" spans="1:10">
      <c r="A55">
        <v>722</v>
      </c>
      <c r="B55" t="s">
        <v>17</v>
      </c>
      <c r="C55" t="s">
        <v>27</v>
      </c>
      <c r="D55">
        <f>VLOOKUP(Table1[[#This Row],[Product]],'Income Statements'!$C$4:$E$7,3,TRUE)</f>
        <v>35</v>
      </c>
      <c r="E55" t="s">
        <v>37</v>
      </c>
      <c r="F55" t="s">
        <v>25</v>
      </c>
      <c r="G55">
        <v>20</v>
      </c>
      <c r="H55">
        <f>Table1[[#This Row],[Price]]*Table1[[#This Row],[Unit]]</f>
        <v>700</v>
      </c>
      <c r="I55">
        <f>IF(Table1[[#This Row],[Region]]="West",Table1[[#This Row],[Total]]*0.9,IF(Table1[[#This Row],[Month]]="Dec",Table1[[#This Row],[Total]]*0.9,0))</f>
        <v>630</v>
      </c>
      <c r="J55">
        <f>Table1[[#This Row],[Total]]-Table1[[#This Row],[Discount]]</f>
        <v>70</v>
      </c>
    </row>
    <row r="56" spans="1:10">
      <c r="A56">
        <v>883</v>
      </c>
      <c r="B56" t="s">
        <v>17</v>
      </c>
      <c r="C56" t="s">
        <v>15</v>
      </c>
      <c r="D56">
        <f>VLOOKUP(Table1[[#This Row],[Product]],'Income Statements'!$C$4:$E$7,3,TRUE)</f>
        <v>48</v>
      </c>
      <c r="E56" t="s">
        <v>37</v>
      </c>
      <c r="F56" t="s">
        <v>7</v>
      </c>
      <c r="G56">
        <v>45</v>
      </c>
      <c r="H56">
        <f>Table1[[#This Row],[Price]]*Table1[[#This Row],[Unit]]</f>
        <v>2160</v>
      </c>
      <c r="I56">
        <f>IF(Table1[[#This Row],[Region]]="West",Table1[[#This Row],[Total]]*0.9,IF(Table1[[#This Row],[Month]]="Dec",Table1[[#This Row],[Total]]*0.9,0))</f>
        <v>0</v>
      </c>
      <c r="J56">
        <f>Table1[[#This Row],[Total]]-Table1[[#This Row],[Discount]]</f>
        <v>2160</v>
      </c>
    </row>
    <row r="57" spans="1:10">
      <c r="A57">
        <v>4</v>
      </c>
      <c r="B57" t="s">
        <v>17</v>
      </c>
      <c r="C57" t="s">
        <v>15</v>
      </c>
      <c r="D57">
        <f>VLOOKUP(Table1[[#This Row],[Product]],'Income Statements'!$C$4:$E$7,3,TRUE)</f>
        <v>48</v>
      </c>
      <c r="E57" t="s">
        <v>13</v>
      </c>
      <c r="F57" t="s">
        <v>18</v>
      </c>
      <c r="G57">
        <v>50</v>
      </c>
      <c r="H57">
        <f>Table1[[#This Row],[Price]]*Table1[[#This Row],[Unit]]</f>
        <v>2400</v>
      </c>
      <c r="I57">
        <f>IF(Table1[[#This Row],[Region]]="West",Table1[[#This Row],[Total]]*0.9,IF(Table1[[#This Row],[Month]]="Dec",Table1[[#This Row],[Total]]*0.9,0))</f>
        <v>0</v>
      </c>
      <c r="J57">
        <f>Table1[[#This Row],[Total]]-Table1[[#This Row],[Discount]]</f>
        <v>2400</v>
      </c>
    </row>
    <row r="58" spans="1:10">
      <c r="A58">
        <v>654</v>
      </c>
      <c r="B58" t="s">
        <v>17</v>
      </c>
      <c r="C58" t="s">
        <v>12</v>
      </c>
      <c r="D58">
        <f>VLOOKUP(Table1[[#This Row],[Product]],'Income Statements'!$C$4:$E$7,3,TRUE)</f>
        <v>62</v>
      </c>
      <c r="E58" t="s">
        <v>13</v>
      </c>
      <c r="F58" t="s">
        <v>11</v>
      </c>
      <c r="G58">
        <v>8</v>
      </c>
      <c r="H58">
        <f>Table1[[#This Row],[Price]]*Table1[[#This Row],[Unit]]</f>
        <v>496</v>
      </c>
      <c r="I58">
        <f>IF(Table1[[#This Row],[Region]]="West",Table1[[#This Row],[Total]]*0.9,IF(Table1[[#This Row],[Month]]="Dec",Table1[[#This Row],[Total]]*0.9,0))</f>
        <v>0</v>
      </c>
      <c r="J58">
        <f>Table1[[#This Row],[Total]]-Table1[[#This Row],[Discount]]</f>
        <v>496</v>
      </c>
    </row>
    <row r="59" spans="1:10">
      <c r="A59">
        <v>1000</v>
      </c>
      <c r="B59" t="s">
        <v>17</v>
      </c>
      <c r="C59" t="s">
        <v>27</v>
      </c>
      <c r="D59">
        <f>VLOOKUP(Table1[[#This Row],[Product]],'Income Statements'!$C$4:$E$7,3,TRUE)</f>
        <v>35</v>
      </c>
      <c r="E59" t="s">
        <v>13</v>
      </c>
      <c r="F59" t="s">
        <v>18</v>
      </c>
      <c r="G59">
        <v>6</v>
      </c>
      <c r="H59">
        <f>Table1[[#This Row],[Price]]*Table1[[#This Row],[Unit]]</f>
        <v>210</v>
      </c>
      <c r="I59">
        <f>IF(Table1[[#This Row],[Region]]="West",Table1[[#This Row],[Total]]*0.9,IF(Table1[[#This Row],[Month]]="Dec",Table1[[#This Row],[Total]]*0.9,0))</f>
        <v>0</v>
      </c>
      <c r="J59">
        <f>Table1[[#This Row],[Total]]-Table1[[#This Row],[Discount]]</f>
        <v>210</v>
      </c>
    </row>
    <row r="60" spans="1:10">
      <c r="A60">
        <v>322</v>
      </c>
      <c r="B60" t="s">
        <v>17</v>
      </c>
      <c r="C60" t="s">
        <v>27</v>
      </c>
      <c r="D60">
        <f>VLOOKUP(Table1[[#This Row],[Product]],'Income Statements'!$C$4:$E$7,3,TRUE)</f>
        <v>35</v>
      </c>
      <c r="E60" t="s">
        <v>33</v>
      </c>
      <c r="F60" t="s">
        <v>11</v>
      </c>
      <c r="G60">
        <v>24</v>
      </c>
      <c r="H60">
        <f>Table1[[#This Row],[Price]]*Table1[[#This Row],[Unit]]</f>
        <v>840</v>
      </c>
      <c r="I60">
        <f>IF(Table1[[#This Row],[Region]]="West",Table1[[#This Row],[Total]]*0.9,IF(Table1[[#This Row],[Month]]="Dec",Table1[[#This Row],[Total]]*0.9,0))</f>
        <v>0</v>
      </c>
      <c r="J60">
        <f>Table1[[#This Row],[Total]]-Table1[[#This Row],[Discount]]</f>
        <v>840</v>
      </c>
    </row>
    <row r="61" spans="1:10">
      <c r="A61">
        <v>391</v>
      </c>
      <c r="B61" t="s">
        <v>17</v>
      </c>
      <c r="C61" t="s">
        <v>27</v>
      </c>
      <c r="D61">
        <f>VLOOKUP(Table1[[#This Row],[Product]],'Income Statements'!$C$4:$E$7,3,TRUE)</f>
        <v>35</v>
      </c>
      <c r="E61" t="s">
        <v>33</v>
      </c>
      <c r="F61" t="s">
        <v>18</v>
      </c>
      <c r="G61">
        <v>15</v>
      </c>
      <c r="H61">
        <f>Table1[[#This Row],[Price]]*Table1[[#This Row],[Unit]]</f>
        <v>525</v>
      </c>
      <c r="I61">
        <f>IF(Table1[[#This Row],[Region]]="West",Table1[[#This Row],[Total]]*0.9,IF(Table1[[#This Row],[Month]]="Dec",Table1[[#This Row],[Total]]*0.9,0))</f>
        <v>0</v>
      </c>
      <c r="J61">
        <f>Table1[[#This Row],[Total]]-Table1[[#This Row],[Discount]]</f>
        <v>525</v>
      </c>
    </row>
    <row r="62" spans="1:10">
      <c r="A62">
        <v>603</v>
      </c>
      <c r="B62" t="s">
        <v>17</v>
      </c>
      <c r="C62" t="s">
        <v>15</v>
      </c>
      <c r="D62">
        <f>VLOOKUP(Table1[[#This Row],[Product]],'Income Statements'!$C$4:$E$7,3,TRUE)</f>
        <v>48</v>
      </c>
      <c r="E62" t="s">
        <v>33</v>
      </c>
      <c r="F62" t="s">
        <v>25</v>
      </c>
      <c r="G62">
        <v>10</v>
      </c>
      <c r="H62">
        <f>Table1[[#This Row],[Price]]*Table1[[#This Row],[Unit]]</f>
        <v>480</v>
      </c>
      <c r="I62">
        <f>IF(Table1[[#This Row],[Region]]="West",Table1[[#This Row],[Total]]*0.9,IF(Table1[[#This Row],[Month]]="Dec",Table1[[#This Row],[Total]]*0.9,0))</f>
        <v>432</v>
      </c>
      <c r="J62">
        <f>Table1[[#This Row],[Total]]-Table1[[#This Row],[Discount]]</f>
        <v>48</v>
      </c>
    </row>
    <row r="63" spans="1:10">
      <c r="A63">
        <v>680</v>
      </c>
      <c r="B63" t="s">
        <v>17</v>
      </c>
      <c r="C63" t="s">
        <v>8</v>
      </c>
      <c r="D63">
        <f>VLOOKUP(Table1[[#This Row],[Product]],'Income Statements'!$C$4:$E$7,3,TRUE)</f>
        <v>46</v>
      </c>
      <c r="E63" t="s">
        <v>33</v>
      </c>
      <c r="F63" t="s">
        <v>25</v>
      </c>
      <c r="G63">
        <v>20</v>
      </c>
      <c r="H63">
        <f>Table1[[#This Row],[Price]]*Table1[[#This Row],[Unit]]</f>
        <v>920</v>
      </c>
      <c r="I63">
        <f>IF(Table1[[#This Row],[Region]]="West",Table1[[#This Row],[Total]]*0.9,IF(Table1[[#This Row],[Month]]="Dec",Table1[[#This Row],[Total]]*0.9,0))</f>
        <v>828</v>
      </c>
      <c r="J63">
        <f>Table1[[#This Row],[Total]]-Table1[[#This Row],[Discount]]</f>
        <v>92</v>
      </c>
    </row>
    <row r="64" spans="1:10">
      <c r="A64">
        <v>752</v>
      </c>
      <c r="B64" t="s">
        <v>17</v>
      </c>
      <c r="C64" t="s">
        <v>15</v>
      </c>
      <c r="D64">
        <f>VLOOKUP(Table1[[#This Row],[Product]],'Income Statements'!$C$4:$E$7,3,TRUE)</f>
        <v>48</v>
      </c>
      <c r="E64" t="s">
        <v>33</v>
      </c>
      <c r="F64" t="s">
        <v>7</v>
      </c>
      <c r="G64">
        <v>13</v>
      </c>
      <c r="H64">
        <f>Table1[[#This Row],[Price]]*Table1[[#This Row],[Unit]]</f>
        <v>624</v>
      </c>
      <c r="I64">
        <f>IF(Table1[[#This Row],[Region]]="West",Table1[[#This Row],[Total]]*0.9,IF(Table1[[#This Row],[Month]]="Dec",Table1[[#This Row],[Total]]*0.9,0))</f>
        <v>0</v>
      </c>
      <c r="J64">
        <f>Table1[[#This Row],[Total]]-Table1[[#This Row],[Discount]]</f>
        <v>624</v>
      </c>
    </row>
    <row r="65" spans="1:10">
      <c r="A65">
        <v>860</v>
      </c>
      <c r="B65" t="s">
        <v>17</v>
      </c>
      <c r="C65" t="s">
        <v>8</v>
      </c>
      <c r="D65">
        <f>VLOOKUP(Table1[[#This Row],[Product]],'Income Statements'!$C$4:$E$7,3,TRUE)</f>
        <v>46</v>
      </c>
      <c r="E65" t="s">
        <v>33</v>
      </c>
      <c r="F65" t="s">
        <v>11</v>
      </c>
      <c r="G65">
        <v>35</v>
      </c>
      <c r="H65">
        <f>Table1[[#This Row],[Price]]*Table1[[#This Row],[Unit]]</f>
        <v>1610</v>
      </c>
      <c r="I65">
        <f>IF(Table1[[#This Row],[Region]]="West",Table1[[#This Row],[Total]]*0.9,IF(Table1[[#This Row],[Month]]="Dec",Table1[[#This Row],[Total]]*0.9,0))</f>
        <v>0</v>
      </c>
      <c r="J65">
        <f>Table1[[#This Row],[Total]]-Table1[[#This Row],[Discount]]</f>
        <v>1610</v>
      </c>
    </row>
    <row r="66" spans="1:10">
      <c r="A66">
        <v>90</v>
      </c>
      <c r="B66" t="s">
        <v>17</v>
      </c>
      <c r="C66" t="s">
        <v>15</v>
      </c>
      <c r="D66">
        <f>VLOOKUP(Table1[[#This Row],[Product]],'Income Statements'!$C$4:$E$7,3,TRUE)</f>
        <v>48</v>
      </c>
      <c r="E66" t="s">
        <v>32</v>
      </c>
      <c r="F66" t="s">
        <v>25</v>
      </c>
      <c r="G66">
        <v>38</v>
      </c>
      <c r="H66">
        <f>Table1[[#This Row],[Price]]*Table1[[#This Row],[Unit]]</f>
        <v>1824</v>
      </c>
      <c r="I66">
        <f>IF(Table1[[#This Row],[Region]]="West",Table1[[#This Row],[Total]]*0.9,IF(Table1[[#This Row],[Month]]="Dec",Table1[[#This Row],[Total]]*0.9,0))</f>
        <v>1641.6000000000001</v>
      </c>
      <c r="J66">
        <f>Table1[[#This Row],[Total]]-Table1[[#This Row],[Discount]]</f>
        <v>182.39999999999986</v>
      </c>
    </row>
    <row r="67" spans="1:10">
      <c r="A67">
        <v>315</v>
      </c>
      <c r="B67" t="s">
        <v>17</v>
      </c>
      <c r="C67" t="s">
        <v>15</v>
      </c>
      <c r="D67">
        <f>VLOOKUP(Table1[[#This Row],[Product]],'Income Statements'!$C$4:$E$7,3,TRUE)</f>
        <v>48</v>
      </c>
      <c r="E67" t="s">
        <v>32</v>
      </c>
      <c r="F67" t="s">
        <v>18</v>
      </c>
      <c r="G67">
        <v>49</v>
      </c>
      <c r="H67">
        <f>Table1[[#This Row],[Price]]*Table1[[#This Row],[Unit]]</f>
        <v>2352</v>
      </c>
      <c r="I67">
        <f>IF(Table1[[#This Row],[Region]]="West",Table1[[#This Row],[Total]]*0.9,IF(Table1[[#This Row],[Month]]="Dec",Table1[[#This Row],[Total]]*0.9,0))</f>
        <v>0</v>
      </c>
      <c r="J67">
        <f>Table1[[#This Row],[Total]]-Table1[[#This Row],[Discount]]</f>
        <v>2352</v>
      </c>
    </row>
    <row r="68" spans="1:10">
      <c r="A68">
        <v>385</v>
      </c>
      <c r="B68" t="s">
        <v>17</v>
      </c>
      <c r="C68" t="s">
        <v>27</v>
      </c>
      <c r="D68">
        <f>VLOOKUP(Table1[[#This Row],[Product]],'Income Statements'!$C$4:$E$7,3,TRUE)</f>
        <v>35</v>
      </c>
      <c r="E68" t="s">
        <v>32</v>
      </c>
      <c r="F68" t="s">
        <v>11</v>
      </c>
      <c r="G68">
        <v>40</v>
      </c>
      <c r="H68">
        <f>Table1[[#This Row],[Price]]*Table1[[#This Row],[Unit]]</f>
        <v>1400</v>
      </c>
      <c r="I68">
        <f>IF(Table1[[#This Row],[Region]]="West",Table1[[#This Row],[Total]]*0.9,IF(Table1[[#This Row],[Month]]="Dec",Table1[[#This Row],[Total]]*0.9,0))</f>
        <v>0</v>
      </c>
      <c r="J68">
        <f>Table1[[#This Row],[Total]]-Table1[[#This Row],[Discount]]</f>
        <v>1400</v>
      </c>
    </row>
    <row r="69" spans="1:10">
      <c r="A69">
        <v>433</v>
      </c>
      <c r="B69" t="s">
        <v>17</v>
      </c>
      <c r="C69" t="s">
        <v>15</v>
      </c>
      <c r="D69">
        <f>VLOOKUP(Table1[[#This Row],[Product]],'Income Statements'!$C$4:$E$7,3,TRUE)</f>
        <v>48</v>
      </c>
      <c r="E69" t="s">
        <v>32</v>
      </c>
      <c r="F69" t="s">
        <v>18</v>
      </c>
      <c r="G69">
        <v>23</v>
      </c>
      <c r="H69">
        <f>Table1[[#This Row],[Price]]*Table1[[#This Row],[Unit]]</f>
        <v>1104</v>
      </c>
      <c r="I69">
        <f>IF(Table1[[#This Row],[Region]]="West",Table1[[#This Row],[Total]]*0.9,IF(Table1[[#This Row],[Month]]="Dec",Table1[[#This Row],[Total]]*0.9,0))</f>
        <v>0</v>
      </c>
      <c r="J69">
        <f>Table1[[#This Row],[Total]]-Table1[[#This Row],[Discount]]</f>
        <v>1104</v>
      </c>
    </row>
    <row r="70" spans="1:10">
      <c r="A70">
        <v>490</v>
      </c>
      <c r="B70" t="s">
        <v>17</v>
      </c>
      <c r="C70" t="s">
        <v>8</v>
      </c>
      <c r="D70">
        <f>VLOOKUP(Table1[[#This Row],[Product]],'Income Statements'!$C$4:$E$7,3,TRUE)</f>
        <v>46</v>
      </c>
      <c r="E70" t="s">
        <v>32</v>
      </c>
      <c r="F70" t="s">
        <v>25</v>
      </c>
      <c r="G70">
        <v>33</v>
      </c>
      <c r="H70">
        <f>Table1[[#This Row],[Price]]*Table1[[#This Row],[Unit]]</f>
        <v>1518</v>
      </c>
      <c r="I70">
        <f>IF(Table1[[#This Row],[Region]]="West",Table1[[#This Row],[Total]]*0.9,IF(Table1[[#This Row],[Month]]="Dec",Table1[[#This Row],[Total]]*0.9,0))</f>
        <v>1366.2</v>
      </c>
      <c r="J70">
        <f>Table1[[#This Row],[Total]]-Table1[[#This Row],[Discount]]</f>
        <v>151.79999999999995</v>
      </c>
    </row>
    <row r="71" spans="1:10">
      <c r="A71">
        <v>643</v>
      </c>
      <c r="B71" t="s">
        <v>17</v>
      </c>
      <c r="C71" t="s">
        <v>15</v>
      </c>
      <c r="D71">
        <f>VLOOKUP(Table1[[#This Row],[Product]],'Income Statements'!$C$4:$E$7,3,TRUE)</f>
        <v>48</v>
      </c>
      <c r="E71" t="s">
        <v>32</v>
      </c>
      <c r="F71" t="s">
        <v>11</v>
      </c>
      <c r="G71">
        <v>18</v>
      </c>
      <c r="H71">
        <f>Table1[[#This Row],[Price]]*Table1[[#This Row],[Unit]]</f>
        <v>864</v>
      </c>
      <c r="I71">
        <f>IF(Table1[[#This Row],[Region]]="West",Table1[[#This Row],[Total]]*0.9,IF(Table1[[#This Row],[Month]]="Dec",Table1[[#This Row],[Total]]*0.9,0))</f>
        <v>0</v>
      </c>
      <c r="J71">
        <f>Table1[[#This Row],[Total]]-Table1[[#This Row],[Discount]]</f>
        <v>864</v>
      </c>
    </row>
    <row r="72" spans="1:10">
      <c r="A72">
        <v>652</v>
      </c>
      <c r="B72" t="s">
        <v>17</v>
      </c>
      <c r="C72" t="s">
        <v>27</v>
      </c>
      <c r="D72">
        <f>VLOOKUP(Table1[[#This Row],[Product]],'Income Statements'!$C$4:$E$7,3,TRUE)</f>
        <v>35</v>
      </c>
      <c r="E72" t="s">
        <v>32</v>
      </c>
      <c r="F72" t="s">
        <v>18</v>
      </c>
      <c r="G72">
        <v>18</v>
      </c>
      <c r="H72">
        <f>Table1[[#This Row],[Price]]*Table1[[#This Row],[Unit]]</f>
        <v>630</v>
      </c>
      <c r="I72">
        <f>IF(Table1[[#This Row],[Region]]="West",Table1[[#This Row],[Total]]*0.9,IF(Table1[[#This Row],[Month]]="Dec",Table1[[#This Row],[Total]]*0.9,0))</f>
        <v>0</v>
      </c>
      <c r="J72">
        <f>Table1[[#This Row],[Total]]-Table1[[#This Row],[Discount]]</f>
        <v>630</v>
      </c>
    </row>
    <row r="73" spans="1:10">
      <c r="A73">
        <v>862</v>
      </c>
      <c r="B73" t="s">
        <v>17</v>
      </c>
      <c r="C73" t="s">
        <v>12</v>
      </c>
      <c r="D73">
        <f>VLOOKUP(Table1[[#This Row],[Product]],'Income Statements'!$C$4:$E$7,3,TRUE)</f>
        <v>62</v>
      </c>
      <c r="E73" t="s">
        <v>32</v>
      </c>
      <c r="F73" t="s">
        <v>18</v>
      </c>
      <c r="G73">
        <v>37</v>
      </c>
      <c r="H73">
        <f>Table1[[#This Row],[Price]]*Table1[[#This Row],[Unit]]</f>
        <v>2294</v>
      </c>
      <c r="I73">
        <f>IF(Table1[[#This Row],[Region]]="West",Table1[[#This Row],[Total]]*0.9,IF(Table1[[#This Row],[Month]]="Dec",Table1[[#This Row],[Total]]*0.9,0))</f>
        <v>0</v>
      </c>
      <c r="J73">
        <f>Table1[[#This Row],[Total]]-Table1[[#This Row],[Discount]]</f>
        <v>2294</v>
      </c>
    </row>
    <row r="74" spans="1:10">
      <c r="A74">
        <v>231</v>
      </c>
      <c r="B74" t="s">
        <v>17</v>
      </c>
      <c r="C74" t="s">
        <v>8</v>
      </c>
      <c r="D74">
        <f>VLOOKUP(Table1[[#This Row],[Product]],'Income Statements'!$C$4:$E$7,3,TRUE)</f>
        <v>46</v>
      </c>
      <c r="E74" t="s">
        <v>36</v>
      </c>
      <c r="F74" t="s">
        <v>18</v>
      </c>
      <c r="G74">
        <v>8</v>
      </c>
      <c r="H74">
        <f>Table1[[#This Row],[Price]]*Table1[[#This Row],[Unit]]</f>
        <v>368</v>
      </c>
      <c r="I74">
        <f>IF(Table1[[#This Row],[Region]]="West",Table1[[#This Row],[Total]]*0.9,IF(Table1[[#This Row],[Month]]="Dec",Table1[[#This Row],[Total]]*0.9,0))</f>
        <v>0</v>
      </c>
      <c r="J74">
        <f>Table1[[#This Row],[Total]]-Table1[[#This Row],[Discount]]</f>
        <v>368</v>
      </c>
    </row>
    <row r="75" spans="1:10">
      <c r="A75">
        <v>293</v>
      </c>
      <c r="B75" t="s">
        <v>17</v>
      </c>
      <c r="C75" t="s">
        <v>15</v>
      </c>
      <c r="D75">
        <f>VLOOKUP(Table1[[#This Row],[Product]],'Income Statements'!$C$4:$E$7,3,TRUE)</f>
        <v>48</v>
      </c>
      <c r="E75" t="s">
        <v>36</v>
      </c>
      <c r="F75" t="s">
        <v>25</v>
      </c>
      <c r="G75">
        <v>49</v>
      </c>
      <c r="H75">
        <f>Table1[[#This Row],[Price]]*Table1[[#This Row],[Unit]]</f>
        <v>2352</v>
      </c>
      <c r="I75">
        <f>IF(Table1[[#This Row],[Region]]="West",Table1[[#This Row],[Total]]*0.9,IF(Table1[[#This Row],[Month]]="Dec",Table1[[#This Row],[Total]]*0.9,0))</f>
        <v>2116.8000000000002</v>
      </c>
      <c r="J75">
        <f>Table1[[#This Row],[Total]]-Table1[[#This Row],[Discount]]</f>
        <v>235.19999999999982</v>
      </c>
    </row>
    <row r="76" spans="1:10">
      <c r="A76">
        <v>305</v>
      </c>
      <c r="B76" t="s">
        <v>17</v>
      </c>
      <c r="C76" t="s">
        <v>27</v>
      </c>
      <c r="D76">
        <f>VLOOKUP(Table1[[#This Row],[Product]],'Income Statements'!$C$4:$E$7,3,TRUE)</f>
        <v>35</v>
      </c>
      <c r="E76" t="s">
        <v>36</v>
      </c>
      <c r="F76" t="s">
        <v>11</v>
      </c>
      <c r="G76">
        <v>18</v>
      </c>
      <c r="H76">
        <f>Table1[[#This Row],[Price]]*Table1[[#This Row],[Unit]]</f>
        <v>630</v>
      </c>
      <c r="I76">
        <f>IF(Table1[[#This Row],[Region]]="West",Table1[[#This Row],[Total]]*0.9,IF(Table1[[#This Row],[Month]]="Dec",Table1[[#This Row],[Total]]*0.9,0))</f>
        <v>0</v>
      </c>
      <c r="J76">
        <f>Table1[[#This Row],[Total]]-Table1[[#This Row],[Discount]]</f>
        <v>630</v>
      </c>
    </row>
    <row r="77" spans="1:10">
      <c r="A77">
        <v>26</v>
      </c>
      <c r="B77" t="s">
        <v>23</v>
      </c>
      <c r="C77" t="s">
        <v>27</v>
      </c>
      <c r="D77">
        <f>VLOOKUP(Table1[[#This Row],[Product]],'Income Statements'!$C$4:$E$7,3,TRUE)</f>
        <v>35</v>
      </c>
      <c r="E77" t="s">
        <v>9</v>
      </c>
      <c r="F77" t="s">
        <v>7</v>
      </c>
      <c r="G77">
        <v>19</v>
      </c>
      <c r="H77">
        <f>Table1[[#This Row],[Price]]*Table1[[#This Row],[Unit]]</f>
        <v>665</v>
      </c>
      <c r="I77">
        <f>IF(Table1[[#This Row],[Region]]="West",Table1[[#This Row],[Total]]*0.9,IF(Table1[[#This Row],[Month]]="Dec",Table1[[#This Row],[Total]]*0.9,0))</f>
        <v>0</v>
      </c>
      <c r="J77">
        <f>Table1[[#This Row],[Total]]-Table1[[#This Row],[Discount]]</f>
        <v>665</v>
      </c>
    </row>
    <row r="78" spans="1:10">
      <c r="A78">
        <v>308</v>
      </c>
      <c r="B78" t="s">
        <v>23</v>
      </c>
      <c r="C78" t="s">
        <v>27</v>
      </c>
      <c r="D78">
        <f>VLOOKUP(Table1[[#This Row],[Product]],'Income Statements'!$C$4:$E$7,3,TRUE)</f>
        <v>35</v>
      </c>
      <c r="E78" t="s">
        <v>9</v>
      </c>
      <c r="F78" t="s">
        <v>11</v>
      </c>
      <c r="G78">
        <v>29</v>
      </c>
      <c r="H78">
        <f>Table1[[#This Row],[Price]]*Table1[[#This Row],[Unit]]</f>
        <v>1015</v>
      </c>
      <c r="I78">
        <f>IF(Table1[[#This Row],[Region]]="West",Table1[[#This Row],[Total]]*0.9,IF(Table1[[#This Row],[Month]]="Dec",Table1[[#This Row],[Total]]*0.9,0))</f>
        <v>0</v>
      </c>
      <c r="J78">
        <f>Table1[[#This Row],[Total]]-Table1[[#This Row],[Discount]]</f>
        <v>1015</v>
      </c>
    </row>
    <row r="79" spans="1:10">
      <c r="A79">
        <v>499</v>
      </c>
      <c r="B79" t="s">
        <v>23</v>
      </c>
      <c r="C79" t="s">
        <v>8</v>
      </c>
      <c r="D79">
        <f>VLOOKUP(Table1[[#This Row],[Product]],'Income Statements'!$C$4:$E$7,3,TRUE)</f>
        <v>46</v>
      </c>
      <c r="E79" t="s">
        <v>9</v>
      </c>
      <c r="F79" t="s">
        <v>11</v>
      </c>
      <c r="G79">
        <v>46</v>
      </c>
      <c r="H79">
        <f>Table1[[#This Row],[Price]]*Table1[[#This Row],[Unit]]</f>
        <v>2116</v>
      </c>
      <c r="I79">
        <f>IF(Table1[[#This Row],[Region]]="West",Table1[[#This Row],[Total]]*0.9,IF(Table1[[#This Row],[Month]]="Dec",Table1[[#This Row],[Total]]*0.9,0))</f>
        <v>0</v>
      </c>
      <c r="J79">
        <f>Table1[[#This Row],[Total]]-Table1[[#This Row],[Discount]]</f>
        <v>2116</v>
      </c>
    </row>
    <row r="80" spans="1:10">
      <c r="A80">
        <v>533</v>
      </c>
      <c r="B80" t="s">
        <v>23</v>
      </c>
      <c r="C80" t="s">
        <v>27</v>
      </c>
      <c r="D80">
        <f>VLOOKUP(Table1[[#This Row],[Product]],'Income Statements'!$C$4:$E$7,3,TRUE)</f>
        <v>35</v>
      </c>
      <c r="E80" t="s">
        <v>9</v>
      </c>
      <c r="F80" t="s">
        <v>7</v>
      </c>
      <c r="G80">
        <v>46</v>
      </c>
      <c r="H80">
        <f>Table1[[#This Row],[Price]]*Table1[[#This Row],[Unit]]</f>
        <v>1610</v>
      </c>
      <c r="I80">
        <f>IF(Table1[[#This Row],[Region]]="West",Table1[[#This Row],[Total]]*0.9,IF(Table1[[#This Row],[Month]]="Dec",Table1[[#This Row],[Total]]*0.9,0))</f>
        <v>0</v>
      </c>
      <c r="J80">
        <f>Table1[[#This Row],[Total]]-Table1[[#This Row],[Discount]]</f>
        <v>1610</v>
      </c>
    </row>
    <row r="81" spans="1:10">
      <c r="A81">
        <v>572</v>
      </c>
      <c r="B81" t="s">
        <v>23</v>
      </c>
      <c r="C81" t="s">
        <v>12</v>
      </c>
      <c r="D81">
        <f>VLOOKUP(Table1[[#This Row],[Product]],'Income Statements'!$C$4:$E$7,3,TRUE)</f>
        <v>62</v>
      </c>
      <c r="E81" t="s">
        <v>9</v>
      </c>
      <c r="F81" t="s">
        <v>18</v>
      </c>
      <c r="G81">
        <v>15</v>
      </c>
      <c r="H81">
        <f>Table1[[#This Row],[Price]]*Table1[[#This Row],[Unit]]</f>
        <v>930</v>
      </c>
      <c r="I81">
        <f>IF(Table1[[#This Row],[Region]]="West",Table1[[#This Row],[Total]]*0.9,IF(Table1[[#This Row],[Month]]="Dec",Table1[[#This Row],[Total]]*0.9,0))</f>
        <v>0</v>
      </c>
      <c r="J81">
        <f>Table1[[#This Row],[Total]]-Table1[[#This Row],[Discount]]</f>
        <v>930</v>
      </c>
    </row>
    <row r="82" spans="1:10">
      <c r="A82">
        <v>601</v>
      </c>
      <c r="B82" t="s">
        <v>23</v>
      </c>
      <c r="C82" t="s">
        <v>8</v>
      </c>
      <c r="D82">
        <f>VLOOKUP(Table1[[#This Row],[Product]],'Income Statements'!$C$4:$E$7,3,TRUE)</f>
        <v>46</v>
      </c>
      <c r="E82" t="s">
        <v>9</v>
      </c>
      <c r="F82" t="s">
        <v>18</v>
      </c>
      <c r="G82">
        <v>23</v>
      </c>
      <c r="H82">
        <f>Table1[[#This Row],[Price]]*Table1[[#This Row],[Unit]]</f>
        <v>1058</v>
      </c>
      <c r="I82">
        <f>IF(Table1[[#This Row],[Region]]="West",Table1[[#This Row],[Total]]*0.9,IF(Table1[[#This Row],[Month]]="Dec",Table1[[#This Row],[Total]]*0.9,0))</f>
        <v>0</v>
      </c>
      <c r="J82">
        <f>Table1[[#This Row],[Total]]-Table1[[#This Row],[Discount]]</f>
        <v>1058</v>
      </c>
    </row>
    <row r="83" spans="1:10">
      <c r="A83">
        <v>725</v>
      </c>
      <c r="B83" t="s">
        <v>23</v>
      </c>
      <c r="C83" t="s">
        <v>12</v>
      </c>
      <c r="D83">
        <f>VLOOKUP(Table1[[#This Row],[Product]],'Income Statements'!$C$4:$E$7,3,TRUE)</f>
        <v>62</v>
      </c>
      <c r="E83" t="s">
        <v>9</v>
      </c>
      <c r="F83" t="s">
        <v>7</v>
      </c>
      <c r="G83">
        <v>46</v>
      </c>
      <c r="H83">
        <f>Table1[[#This Row],[Price]]*Table1[[#This Row],[Unit]]</f>
        <v>2852</v>
      </c>
      <c r="I83">
        <f>IF(Table1[[#This Row],[Region]]="West",Table1[[#This Row],[Total]]*0.9,IF(Table1[[#This Row],[Month]]="Dec",Table1[[#This Row],[Total]]*0.9,0))</f>
        <v>0</v>
      </c>
      <c r="J83">
        <f>Table1[[#This Row],[Total]]-Table1[[#This Row],[Discount]]</f>
        <v>2852</v>
      </c>
    </row>
    <row r="84" spans="1:10">
      <c r="A84">
        <v>811</v>
      </c>
      <c r="B84" t="s">
        <v>23</v>
      </c>
      <c r="C84" t="s">
        <v>27</v>
      </c>
      <c r="D84">
        <f>VLOOKUP(Table1[[#This Row],[Product]],'Income Statements'!$C$4:$E$7,3,TRUE)</f>
        <v>35</v>
      </c>
      <c r="E84" t="s">
        <v>9</v>
      </c>
      <c r="F84" t="s">
        <v>18</v>
      </c>
      <c r="G84">
        <v>26</v>
      </c>
      <c r="H84">
        <f>Table1[[#This Row],[Price]]*Table1[[#This Row],[Unit]]</f>
        <v>910</v>
      </c>
      <c r="I84">
        <f>IF(Table1[[#This Row],[Region]]="West",Table1[[#This Row],[Total]]*0.9,IF(Table1[[#This Row],[Month]]="Dec",Table1[[#This Row],[Total]]*0.9,0))</f>
        <v>0</v>
      </c>
      <c r="J84">
        <f>Table1[[#This Row],[Total]]-Table1[[#This Row],[Discount]]</f>
        <v>910</v>
      </c>
    </row>
    <row r="85" spans="1:10">
      <c r="A85">
        <v>843</v>
      </c>
      <c r="B85" t="s">
        <v>23</v>
      </c>
      <c r="C85" t="s">
        <v>12</v>
      </c>
      <c r="D85">
        <f>VLOOKUP(Table1[[#This Row],[Product]],'Income Statements'!$C$4:$E$7,3,TRUE)</f>
        <v>62</v>
      </c>
      <c r="E85" t="s">
        <v>9</v>
      </c>
      <c r="F85" t="s">
        <v>7</v>
      </c>
      <c r="G85">
        <v>38</v>
      </c>
      <c r="H85">
        <f>Table1[[#This Row],[Price]]*Table1[[#This Row],[Unit]]</f>
        <v>2356</v>
      </c>
      <c r="I85">
        <f>IF(Table1[[#This Row],[Region]]="West",Table1[[#This Row],[Total]]*0.9,IF(Table1[[#This Row],[Month]]="Dec",Table1[[#This Row],[Total]]*0.9,0))</f>
        <v>0</v>
      </c>
      <c r="J85">
        <f>Table1[[#This Row],[Total]]-Table1[[#This Row],[Discount]]</f>
        <v>2356</v>
      </c>
    </row>
    <row r="86" spans="1:10">
      <c r="A86">
        <v>901</v>
      </c>
      <c r="B86" t="s">
        <v>23</v>
      </c>
      <c r="C86" t="s">
        <v>15</v>
      </c>
      <c r="D86">
        <f>VLOOKUP(Table1[[#This Row],[Product]],'Income Statements'!$C$4:$E$7,3,TRUE)</f>
        <v>48</v>
      </c>
      <c r="E86" t="s">
        <v>9</v>
      </c>
      <c r="F86" t="s">
        <v>11</v>
      </c>
      <c r="G86">
        <v>23</v>
      </c>
      <c r="H86">
        <f>Table1[[#This Row],[Price]]*Table1[[#This Row],[Unit]]</f>
        <v>1104</v>
      </c>
      <c r="I86">
        <f>IF(Table1[[#This Row],[Region]]="West",Table1[[#This Row],[Total]]*0.9,IF(Table1[[#This Row],[Month]]="Dec",Table1[[#This Row],[Total]]*0.9,0))</f>
        <v>0</v>
      </c>
      <c r="J86">
        <f>Table1[[#This Row],[Total]]-Table1[[#This Row],[Discount]]</f>
        <v>1104</v>
      </c>
    </row>
    <row r="87" spans="1:10">
      <c r="A87">
        <v>923</v>
      </c>
      <c r="B87" t="s">
        <v>23</v>
      </c>
      <c r="C87" t="s">
        <v>12</v>
      </c>
      <c r="D87">
        <f>VLOOKUP(Table1[[#This Row],[Product]],'Income Statements'!$C$4:$E$7,3,TRUE)</f>
        <v>62</v>
      </c>
      <c r="E87" t="s">
        <v>9</v>
      </c>
      <c r="F87" t="s">
        <v>25</v>
      </c>
      <c r="G87">
        <v>3</v>
      </c>
      <c r="H87">
        <f>Table1[[#This Row],[Price]]*Table1[[#This Row],[Unit]]</f>
        <v>186</v>
      </c>
      <c r="I87">
        <f>IF(Table1[[#This Row],[Region]]="West",Table1[[#This Row],[Total]]*0.9,IF(Table1[[#This Row],[Month]]="Dec",Table1[[#This Row],[Total]]*0.9,0))</f>
        <v>167.4</v>
      </c>
      <c r="J87">
        <f>Table1[[#This Row],[Total]]-Table1[[#This Row],[Discount]]</f>
        <v>18.599999999999994</v>
      </c>
    </row>
    <row r="88" spans="1:10">
      <c r="A88">
        <v>934</v>
      </c>
      <c r="B88" t="s">
        <v>23</v>
      </c>
      <c r="C88" t="s">
        <v>15</v>
      </c>
      <c r="D88">
        <f>VLOOKUP(Table1[[#This Row],[Product]],'Income Statements'!$C$4:$E$7,3,TRUE)</f>
        <v>48</v>
      </c>
      <c r="E88" t="s">
        <v>9</v>
      </c>
      <c r="F88" t="s">
        <v>7</v>
      </c>
      <c r="G88">
        <v>8</v>
      </c>
      <c r="H88">
        <f>Table1[[#This Row],[Price]]*Table1[[#This Row],[Unit]]</f>
        <v>384</v>
      </c>
      <c r="I88">
        <f>IF(Table1[[#This Row],[Region]]="West",Table1[[#This Row],[Total]]*0.9,IF(Table1[[#This Row],[Month]]="Dec",Table1[[#This Row],[Total]]*0.9,0))</f>
        <v>0</v>
      </c>
      <c r="J88">
        <f>Table1[[#This Row],[Total]]-Table1[[#This Row],[Discount]]</f>
        <v>384</v>
      </c>
    </row>
    <row r="89" spans="1:10">
      <c r="A89">
        <v>37</v>
      </c>
      <c r="B89" t="s">
        <v>23</v>
      </c>
      <c r="C89" t="s">
        <v>27</v>
      </c>
      <c r="D89">
        <f>VLOOKUP(Table1[[#This Row],[Product]],'Income Statements'!$C$4:$E$7,3,TRUE)</f>
        <v>35</v>
      </c>
      <c r="E89" t="s">
        <v>26</v>
      </c>
      <c r="F89" t="s">
        <v>18</v>
      </c>
      <c r="G89">
        <v>31</v>
      </c>
      <c r="H89">
        <f>Table1[[#This Row],[Price]]*Table1[[#This Row],[Unit]]</f>
        <v>1085</v>
      </c>
      <c r="I89">
        <f>IF(Table1[[#This Row],[Region]]="West",Table1[[#This Row],[Total]]*0.9,IF(Table1[[#This Row],[Month]]="Dec",Table1[[#This Row],[Total]]*0.9,0))</f>
        <v>0</v>
      </c>
      <c r="J89">
        <f>Table1[[#This Row],[Total]]-Table1[[#This Row],[Discount]]</f>
        <v>1085</v>
      </c>
    </row>
    <row r="90" spans="1:10">
      <c r="A90">
        <v>102</v>
      </c>
      <c r="B90" t="s">
        <v>23</v>
      </c>
      <c r="C90" t="s">
        <v>15</v>
      </c>
      <c r="D90">
        <f>VLOOKUP(Table1[[#This Row],[Product]],'Income Statements'!$C$4:$E$7,3,TRUE)</f>
        <v>48</v>
      </c>
      <c r="E90" t="s">
        <v>26</v>
      </c>
      <c r="F90" t="s">
        <v>18</v>
      </c>
      <c r="G90">
        <v>1</v>
      </c>
      <c r="H90">
        <f>Table1[[#This Row],[Price]]*Table1[[#This Row],[Unit]]</f>
        <v>48</v>
      </c>
      <c r="I90">
        <f>IF(Table1[[#This Row],[Region]]="West",Table1[[#This Row],[Total]]*0.9,IF(Table1[[#This Row],[Month]]="Dec",Table1[[#This Row],[Total]]*0.9,0))</f>
        <v>0</v>
      </c>
      <c r="J90">
        <f>Table1[[#This Row],[Total]]-Table1[[#This Row],[Discount]]</f>
        <v>48</v>
      </c>
    </row>
    <row r="91" spans="1:10">
      <c r="A91">
        <v>157</v>
      </c>
      <c r="B91" t="s">
        <v>23</v>
      </c>
      <c r="C91" t="s">
        <v>15</v>
      </c>
      <c r="D91">
        <f>VLOOKUP(Table1[[#This Row],[Product]],'Income Statements'!$C$4:$E$7,3,TRUE)</f>
        <v>48</v>
      </c>
      <c r="E91" t="s">
        <v>26</v>
      </c>
      <c r="F91" t="s">
        <v>18</v>
      </c>
      <c r="G91">
        <v>35</v>
      </c>
      <c r="H91">
        <f>Table1[[#This Row],[Price]]*Table1[[#This Row],[Unit]]</f>
        <v>1680</v>
      </c>
      <c r="I91">
        <f>IF(Table1[[#This Row],[Region]]="West",Table1[[#This Row],[Total]]*0.9,IF(Table1[[#This Row],[Month]]="Dec",Table1[[#This Row],[Total]]*0.9,0))</f>
        <v>0</v>
      </c>
      <c r="J91">
        <f>Table1[[#This Row],[Total]]-Table1[[#This Row],[Discount]]</f>
        <v>1680</v>
      </c>
    </row>
    <row r="92" spans="1:10">
      <c r="A92">
        <v>556</v>
      </c>
      <c r="B92" t="s">
        <v>23</v>
      </c>
      <c r="C92" t="s">
        <v>12</v>
      </c>
      <c r="D92">
        <f>VLOOKUP(Table1[[#This Row],[Product]],'Income Statements'!$C$4:$E$7,3,TRUE)</f>
        <v>62</v>
      </c>
      <c r="E92" t="s">
        <v>26</v>
      </c>
      <c r="F92" t="s">
        <v>25</v>
      </c>
      <c r="G92">
        <v>25</v>
      </c>
      <c r="H92">
        <f>Table1[[#This Row],[Price]]*Table1[[#This Row],[Unit]]</f>
        <v>1550</v>
      </c>
      <c r="I92">
        <f>IF(Table1[[#This Row],[Region]]="West",Table1[[#This Row],[Total]]*0.9,IF(Table1[[#This Row],[Month]]="Dec",Table1[[#This Row],[Total]]*0.9,0))</f>
        <v>1395</v>
      </c>
      <c r="J92">
        <f>Table1[[#This Row],[Total]]-Table1[[#This Row],[Discount]]</f>
        <v>155</v>
      </c>
    </row>
    <row r="93" spans="1:10">
      <c r="A93">
        <v>945</v>
      </c>
      <c r="B93" t="s">
        <v>23</v>
      </c>
      <c r="C93" t="s">
        <v>27</v>
      </c>
      <c r="D93">
        <f>VLOOKUP(Table1[[#This Row],[Product]],'Income Statements'!$C$4:$E$7,3,TRUE)</f>
        <v>35</v>
      </c>
      <c r="E93" t="s">
        <v>26</v>
      </c>
      <c r="F93" t="s">
        <v>18</v>
      </c>
      <c r="G93">
        <v>9</v>
      </c>
      <c r="H93">
        <f>Table1[[#This Row],[Price]]*Table1[[#This Row],[Unit]]</f>
        <v>315</v>
      </c>
      <c r="I93">
        <f>IF(Table1[[#This Row],[Region]]="West",Table1[[#This Row],[Total]]*0.9,IF(Table1[[#This Row],[Month]]="Dec",Table1[[#This Row],[Total]]*0.9,0))</f>
        <v>0</v>
      </c>
      <c r="J93">
        <f>Table1[[#This Row],[Total]]-Table1[[#This Row],[Discount]]</f>
        <v>315</v>
      </c>
    </row>
    <row r="94" spans="1:10">
      <c r="A94">
        <v>8</v>
      </c>
      <c r="B94" t="s">
        <v>23</v>
      </c>
      <c r="C94" t="s">
        <v>15</v>
      </c>
      <c r="D94">
        <f>VLOOKUP(Table1[[#This Row],[Product]],'Income Statements'!$C$4:$E$7,3,TRUE)</f>
        <v>48</v>
      </c>
      <c r="E94" t="s">
        <v>22</v>
      </c>
      <c r="F94" t="s">
        <v>7</v>
      </c>
      <c r="G94">
        <v>21</v>
      </c>
      <c r="H94">
        <f>Table1[[#This Row],[Price]]*Table1[[#This Row],[Unit]]</f>
        <v>1008</v>
      </c>
      <c r="I94">
        <f>IF(Table1[[#This Row],[Region]]="West",Table1[[#This Row],[Total]]*0.9,IF(Table1[[#This Row],[Month]]="Dec",Table1[[#This Row],[Total]]*0.9,0))</f>
        <v>907.2</v>
      </c>
      <c r="J94">
        <f>Table1[[#This Row],[Total]]-Table1[[#This Row],[Discount]]</f>
        <v>100.79999999999995</v>
      </c>
    </row>
    <row r="95" spans="1:10">
      <c r="A95">
        <v>324</v>
      </c>
      <c r="B95" t="s">
        <v>23</v>
      </c>
      <c r="C95" t="s">
        <v>8</v>
      </c>
      <c r="D95">
        <f>VLOOKUP(Table1[[#This Row],[Product]],'Income Statements'!$C$4:$E$7,3,TRUE)</f>
        <v>46</v>
      </c>
      <c r="E95" t="s">
        <v>22</v>
      </c>
      <c r="F95" t="s">
        <v>7</v>
      </c>
      <c r="G95">
        <v>23</v>
      </c>
      <c r="H95">
        <f>Table1[[#This Row],[Price]]*Table1[[#This Row],[Unit]]</f>
        <v>1058</v>
      </c>
      <c r="I95">
        <f>IF(Table1[[#This Row],[Region]]="West",Table1[[#This Row],[Total]]*0.9,IF(Table1[[#This Row],[Month]]="Dec",Table1[[#This Row],[Total]]*0.9,0))</f>
        <v>952.2</v>
      </c>
      <c r="J95">
        <f>Table1[[#This Row],[Total]]-Table1[[#This Row],[Discount]]</f>
        <v>105.79999999999995</v>
      </c>
    </row>
    <row r="96" spans="1:10">
      <c r="A96">
        <v>518</v>
      </c>
      <c r="B96" t="s">
        <v>23</v>
      </c>
      <c r="C96" t="s">
        <v>27</v>
      </c>
      <c r="D96">
        <f>VLOOKUP(Table1[[#This Row],[Product]],'Income Statements'!$C$4:$E$7,3,TRUE)</f>
        <v>35</v>
      </c>
      <c r="E96" t="s">
        <v>22</v>
      </c>
      <c r="F96" t="s">
        <v>11</v>
      </c>
      <c r="G96">
        <v>22</v>
      </c>
      <c r="H96">
        <f>Table1[[#This Row],[Price]]*Table1[[#This Row],[Unit]]</f>
        <v>770</v>
      </c>
      <c r="I96">
        <f>IF(Table1[[#This Row],[Region]]="West",Table1[[#This Row],[Total]]*0.9,IF(Table1[[#This Row],[Month]]="Dec",Table1[[#This Row],[Total]]*0.9,0))</f>
        <v>693</v>
      </c>
      <c r="J96">
        <f>Table1[[#This Row],[Total]]-Table1[[#This Row],[Discount]]</f>
        <v>77</v>
      </c>
    </row>
    <row r="97" spans="1:10">
      <c r="A97">
        <v>625</v>
      </c>
      <c r="B97" t="s">
        <v>23</v>
      </c>
      <c r="C97" t="s">
        <v>15</v>
      </c>
      <c r="D97">
        <f>VLOOKUP(Table1[[#This Row],[Product]],'Income Statements'!$C$4:$E$7,3,TRUE)</f>
        <v>48</v>
      </c>
      <c r="E97" t="s">
        <v>22</v>
      </c>
      <c r="F97" t="s">
        <v>7</v>
      </c>
      <c r="G97">
        <v>17</v>
      </c>
      <c r="H97">
        <f>Table1[[#This Row],[Price]]*Table1[[#This Row],[Unit]]</f>
        <v>816</v>
      </c>
      <c r="I97">
        <f>IF(Table1[[#This Row],[Region]]="West",Table1[[#This Row],[Total]]*0.9,IF(Table1[[#This Row],[Month]]="Dec",Table1[[#This Row],[Total]]*0.9,0))</f>
        <v>734.4</v>
      </c>
      <c r="J97">
        <f>Table1[[#This Row],[Total]]-Table1[[#This Row],[Discount]]</f>
        <v>81.600000000000023</v>
      </c>
    </row>
    <row r="98" spans="1:10">
      <c r="A98">
        <v>629</v>
      </c>
      <c r="B98" t="s">
        <v>23</v>
      </c>
      <c r="C98" t="s">
        <v>8</v>
      </c>
      <c r="D98">
        <f>VLOOKUP(Table1[[#This Row],[Product]],'Income Statements'!$C$4:$E$7,3,TRUE)</f>
        <v>46</v>
      </c>
      <c r="E98" t="s">
        <v>22</v>
      </c>
      <c r="F98" t="s">
        <v>11</v>
      </c>
      <c r="G98">
        <v>27</v>
      </c>
      <c r="H98">
        <f>Table1[[#This Row],[Price]]*Table1[[#This Row],[Unit]]</f>
        <v>1242</v>
      </c>
      <c r="I98">
        <f>IF(Table1[[#This Row],[Region]]="West",Table1[[#This Row],[Total]]*0.9,IF(Table1[[#This Row],[Month]]="Dec",Table1[[#This Row],[Total]]*0.9,0))</f>
        <v>1117.8</v>
      </c>
      <c r="J98">
        <f>Table1[[#This Row],[Total]]-Table1[[#This Row],[Discount]]</f>
        <v>124.20000000000005</v>
      </c>
    </row>
    <row r="99" spans="1:10">
      <c r="A99">
        <v>656</v>
      </c>
      <c r="B99" t="s">
        <v>23</v>
      </c>
      <c r="C99" t="s">
        <v>27</v>
      </c>
      <c r="D99">
        <f>VLOOKUP(Table1[[#This Row],[Product]],'Income Statements'!$C$4:$E$7,3,TRUE)</f>
        <v>35</v>
      </c>
      <c r="E99" t="s">
        <v>22</v>
      </c>
      <c r="F99" t="s">
        <v>18</v>
      </c>
      <c r="G99">
        <v>36</v>
      </c>
      <c r="H99">
        <f>Table1[[#This Row],[Price]]*Table1[[#This Row],[Unit]]</f>
        <v>1260</v>
      </c>
      <c r="I99">
        <f>IF(Table1[[#This Row],[Region]]="West",Table1[[#This Row],[Total]]*0.9,IF(Table1[[#This Row],[Month]]="Dec",Table1[[#This Row],[Total]]*0.9,0))</f>
        <v>1134</v>
      </c>
      <c r="J99">
        <f>Table1[[#This Row],[Total]]-Table1[[#This Row],[Discount]]</f>
        <v>126</v>
      </c>
    </row>
    <row r="100" spans="1:10">
      <c r="A100">
        <v>882</v>
      </c>
      <c r="B100" t="s">
        <v>23</v>
      </c>
      <c r="C100" t="s">
        <v>15</v>
      </c>
      <c r="D100">
        <f>VLOOKUP(Table1[[#This Row],[Product]],'Income Statements'!$C$4:$E$7,3,TRUE)</f>
        <v>48</v>
      </c>
      <c r="E100" t="s">
        <v>22</v>
      </c>
      <c r="F100" t="s">
        <v>7</v>
      </c>
      <c r="G100">
        <v>3</v>
      </c>
      <c r="H100">
        <f>Table1[[#This Row],[Price]]*Table1[[#This Row],[Unit]]</f>
        <v>144</v>
      </c>
      <c r="I100">
        <f>IF(Table1[[#This Row],[Region]]="West",Table1[[#This Row],[Total]]*0.9,IF(Table1[[#This Row],[Month]]="Dec",Table1[[#This Row],[Total]]*0.9,0))</f>
        <v>129.6</v>
      </c>
      <c r="J100">
        <f>Table1[[#This Row],[Total]]-Table1[[#This Row],[Discount]]</f>
        <v>14.400000000000006</v>
      </c>
    </row>
    <row r="101" spans="1:10">
      <c r="A101">
        <v>976</v>
      </c>
      <c r="B101" t="s">
        <v>23</v>
      </c>
      <c r="C101" t="s">
        <v>27</v>
      </c>
      <c r="D101">
        <f>VLOOKUP(Table1[[#This Row],[Product]],'Income Statements'!$C$4:$E$7,3,TRUE)</f>
        <v>35</v>
      </c>
      <c r="E101" t="s">
        <v>22</v>
      </c>
      <c r="F101" t="s">
        <v>7</v>
      </c>
      <c r="G101">
        <v>36</v>
      </c>
      <c r="H101">
        <f>Table1[[#This Row],[Price]]*Table1[[#This Row],[Unit]]</f>
        <v>1260</v>
      </c>
      <c r="I101">
        <f>IF(Table1[[#This Row],[Region]]="West",Table1[[#This Row],[Total]]*0.9,IF(Table1[[#This Row],[Month]]="Dec",Table1[[#This Row],[Total]]*0.9,0))</f>
        <v>1134</v>
      </c>
      <c r="J101">
        <f>Table1[[#This Row],[Total]]-Table1[[#This Row],[Discount]]</f>
        <v>126</v>
      </c>
    </row>
    <row r="102" spans="1:10">
      <c r="A102">
        <v>73</v>
      </c>
      <c r="B102" t="s">
        <v>23</v>
      </c>
      <c r="C102" t="s">
        <v>12</v>
      </c>
      <c r="D102">
        <f>VLOOKUP(Table1[[#This Row],[Product]],'Income Statements'!$C$4:$E$7,3,TRUE)</f>
        <v>62</v>
      </c>
      <c r="E102" t="s">
        <v>28</v>
      </c>
      <c r="F102" t="s">
        <v>11</v>
      </c>
      <c r="G102">
        <v>8</v>
      </c>
      <c r="H102">
        <f>Table1[[#This Row],[Price]]*Table1[[#This Row],[Unit]]</f>
        <v>496</v>
      </c>
      <c r="I102">
        <f>IF(Table1[[#This Row],[Region]]="West",Table1[[#This Row],[Total]]*0.9,IF(Table1[[#This Row],[Month]]="Dec",Table1[[#This Row],[Total]]*0.9,0))</f>
        <v>0</v>
      </c>
      <c r="J102">
        <f>Table1[[#This Row],[Total]]-Table1[[#This Row],[Discount]]</f>
        <v>496</v>
      </c>
    </row>
    <row r="103" spans="1:10">
      <c r="A103">
        <v>588</v>
      </c>
      <c r="B103" t="s">
        <v>23</v>
      </c>
      <c r="C103" t="s">
        <v>12</v>
      </c>
      <c r="D103">
        <f>VLOOKUP(Table1[[#This Row],[Product]],'Income Statements'!$C$4:$E$7,3,TRUE)</f>
        <v>62</v>
      </c>
      <c r="E103" t="s">
        <v>28</v>
      </c>
      <c r="F103" t="s">
        <v>25</v>
      </c>
      <c r="G103">
        <v>36</v>
      </c>
      <c r="H103">
        <f>Table1[[#This Row],[Price]]*Table1[[#This Row],[Unit]]</f>
        <v>2232</v>
      </c>
      <c r="I103">
        <f>IF(Table1[[#This Row],[Region]]="West",Table1[[#This Row],[Total]]*0.9,IF(Table1[[#This Row],[Month]]="Dec",Table1[[#This Row],[Total]]*0.9,0))</f>
        <v>2008.8</v>
      </c>
      <c r="J103">
        <f>Table1[[#This Row],[Total]]-Table1[[#This Row],[Discount]]</f>
        <v>223.20000000000005</v>
      </c>
    </row>
    <row r="104" spans="1:10">
      <c r="A104">
        <v>627</v>
      </c>
      <c r="B104" t="s">
        <v>23</v>
      </c>
      <c r="C104" t="s">
        <v>15</v>
      </c>
      <c r="D104">
        <f>VLOOKUP(Table1[[#This Row],[Product]],'Income Statements'!$C$4:$E$7,3,TRUE)</f>
        <v>48</v>
      </c>
      <c r="E104" t="s">
        <v>28</v>
      </c>
      <c r="F104" t="s">
        <v>7</v>
      </c>
      <c r="G104">
        <v>38</v>
      </c>
      <c r="H104">
        <f>Table1[[#This Row],[Price]]*Table1[[#This Row],[Unit]]</f>
        <v>1824</v>
      </c>
      <c r="I104">
        <f>IF(Table1[[#This Row],[Region]]="West",Table1[[#This Row],[Total]]*0.9,IF(Table1[[#This Row],[Month]]="Dec",Table1[[#This Row],[Total]]*0.9,0))</f>
        <v>0</v>
      </c>
      <c r="J104">
        <f>Table1[[#This Row],[Total]]-Table1[[#This Row],[Discount]]</f>
        <v>1824</v>
      </c>
    </row>
    <row r="105" spans="1:10">
      <c r="A105">
        <v>40</v>
      </c>
      <c r="B105" t="s">
        <v>23</v>
      </c>
      <c r="C105" t="s">
        <v>8</v>
      </c>
      <c r="D105">
        <f>VLOOKUP(Table1[[#This Row],[Product]],'Income Statements'!$C$4:$E$7,3,TRUE)</f>
        <v>46</v>
      </c>
      <c r="E105" t="s">
        <v>20</v>
      </c>
      <c r="F105" t="s">
        <v>18</v>
      </c>
      <c r="G105">
        <v>13</v>
      </c>
      <c r="H105">
        <f>Table1[[#This Row],[Price]]*Table1[[#This Row],[Unit]]</f>
        <v>598</v>
      </c>
      <c r="I105">
        <f>IF(Table1[[#This Row],[Region]]="West",Table1[[#This Row],[Total]]*0.9,IF(Table1[[#This Row],[Month]]="Dec",Table1[[#This Row],[Total]]*0.9,0))</f>
        <v>0</v>
      </c>
      <c r="J105">
        <f>Table1[[#This Row],[Total]]-Table1[[#This Row],[Discount]]</f>
        <v>598</v>
      </c>
    </row>
    <row r="106" spans="1:10">
      <c r="A106">
        <v>329</v>
      </c>
      <c r="B106" t="s">
        <v>23</v>
      </c>
      <c r="C106" t="s">
        <v>12</v>
      </c>
      <c r="D106">
        <f>VLOOKUP(Table1[[#This Row],[Product]],'Income Statements'!$C$4:$E$7,3,TRUE)</f>
        <v>62</v>
      </c>
      <c r="E106" t="s">
        <v>20</v>
      </c>
      <c r="F106" t="s">
        <v>11</v>
      </c>
      <c r="G106">
        <v>11</v>
      </c>
      <c r="H106">
        <f>Table1[[#This Row],[Price]]*Table1[[#This Row],[Unit]]</f>
        <v>682</v>
      </c>
      <c r="I106">
        <f>IF(Table1[[#This Row],[Region]]="West",Table1[[#This Row],[Total]]*0.9,IF(Table1[[#This Row],[Month]]="Dec",Table1[[#This Row],[Total]]*0.9,0))</f>
        <v>0</v>
      </c>
      <c r="J106">
        <f>Table1[[#This Row],[Total]]-Table1[[#This Row],[Discount]]</f>
        <v>682</v>
      </c>
    </row>
    <row r="107" spans="1:10">
      <c r="A107">
        <v>355</v>
      </c>
      <c r="B107" t="s">
        <v>23</v>
      </c>
      <c r="C107" t="s">
        <v>8</v>
      </c>
      <c r="D107">
        <f>VLOOKUP(Table1[[#This Row],[Product]],'Income Statements'!$C$4:$E$7,3,TRUE)</f>
        <v>46</v>
      </c>
      <c r="E107" t="s">
        <v>20</v>
      </c>
      <c r="F107" t="s">
        <v>25</v>
      </c>
      <c r="G107">
        <v>11</v>
      </c>
      <c r="H107">
        <f>Table1[[#This Row],[Price]]*Table1[[#This Row],[Unit]]</f>
        <v>506</v>
      </c>
      <c r="I107">
        <f>IF(Table1[[#This Row],[Region]]="West",Table1[[#This Row],[Total]]*0.9,IF(Table1[[#This Row],[Month]]="Dec",Table1[[#This Row],[Total]]*0.9,0))</f>
        <v>455.40000000000003</v>
      </c>
      <c r="J107">
        <f>Table1[[#This Row],[Total]]-Table1[[#This Row],[Discount]]</f>
        <v>50.599999999999966</v>
      </c>
    </row>
    <row r="108" spans="1:10">
      <c r="A108">
        <v>745</v>
      </c>
      <c r="B108" t="s">
        <v>23</v>
      </c>
      <c r="C108" t="s">
        <v>15</v>
      </c>
      <c r="D108">
        <f>VLOOKUP(Table1[[#This Row],[Product]],'Income Statements'!$C$4:$E$7,3,TRUE)</f>
        <v>48</v>
      </c>
      <c r="E108" t="s">
        <v>20</v>
      </c>
      <c r="F108" t="s">
        <v>25</v>
      </c>
      <c r="G108">
        <v>48</v>
      </c>
      <c r="H108">
        <f>Table1[[#This Row],[Price]]*Table1[[#This Row],[Unit]]</f>
        <v>2304</v>
      </c>
      <c r="I108">
        <f>IF(Table1[[#This Row],[Region]]="West",Table1[[#This Row],[Total]]*0.9,IF(Table1[[#This Row],[Month]]="Dec",Table1[[#This Row],[Total]]*0.9,0))</f>
        <v>2073.6</v>
      </c>
      <c r="J108">
        <f>Table1[[#This Row],[Total]]-Table1[[#This Row],[Discount]]</f>
        <v>230.40000000000009</v>
      </c>
    </row>
    <row r="109" spans="1:10">
      <c r="A109">
        <v>764</v>
      </c>
      <c r="B109" t="s">
        <v>23</v>
      </c>
      <c r="C109" t="s">
        <v>8</v>
      </c>
      <c r="D109">
        <f>VLOOKUP(Table1[[#This Row],[Product]],'Income Statements'!$C$4:$E$7,3,TRUE)</f>
        <v>46</v>
      </c>
      <c r="E109" t="s">
        <v>20</v>
      </c>
      <c r="F109" t="s">
        <v>11</v>
      </c>
      <c r="G109">
        <v>38</v>
      </c>
      <c r="H109">
        <f>Table1[[#This Row],[Price]]*Table1[[#This Row],[Unit]]</f>
        <v>1748</v>
      </c>
      <c r="I109">
        <f>IF(Table1[[#This Row],[Region]]="West",Table1[[#This Row],[Total]]*0.9,IF(Table1[[#This Row],[Month]]="Dec",Table1[[#This Row],[Total]]*0.9,0))</f>
        <v>0</v>
      </c>
      <c r="J109">
        <f>Table1[[#This Row],[Total]]-Table1[[#This Row],[Discount]]</f>
        <v>1748</v>
      </c>
    </row>
    <row r="110" spans="1:10">
      <c r="A110">
        <v>769</v>
      </c>
      <c r="B110" t="s">
        <v>23</v>
      </c>
      <c r="C110" t="s">
        <v>8</v>
      </c>
      <c r="D110">
        <f>VLOOKUP(Table1[[#This Row],[Product]],'Income Statements'!$C$4:$E$7,3,TRUE)</f>
        <v>46</v>
      </c>
      <c r="E110" t="s">
        <v>20</v>
      </c>
      <c r="F110" t="s">
        <v>11</v>
      </c>
      <c r="G110">
        <v>36</v>
      </c>
      <c r="H110">
        <f>Table1[[#This Row],[Price]]*Table1[[#This Row],[Unit]]</f>
        <v>1656</v>
      </c>
      <c r="I110">
        <f>IF(Table1[[#This Row],[Region]]="West",Table1[[#This Row],[Total]]*0.9,IF(Table1[[#This Row],[Month]]="Dec",Table1[[#This Row],[Total]]*0.9,0))</f>
        <v>0</v>
      </c>
      <c r="J110">
        <f>Table1[[#This Row],[Total]]-Table1[[#This Row],[Discount]]</f>
        <v>1656</v>
      </c>
    </row>
    <row r="111" spans="1:10">
      <c r="A111">
        <v>805</v>
      </c>
      <c r="B111" t="s">
        <v>23</v>
      </c>
      <c r="C111" t="s">
        <v>15</v>
      </c>
      <c r="D111">
        <f>VLOOKUP(Table1[[#This Row],[Product]],'Income Statements'!$C$4:$E$7,3,TRUE)</f>
        <v>48</v>
      </c>
      <c r="E111" t="s">
        <v>20</v>
      </c>
      <c r="F111" t="s">
        <v>18</v>
      </c>
      <c r="G111">
        <v>34</v>
      </c>
      <c r="H111">
        <f>Table1[[#This Row],[Price]]*Table1[[#This Row],[Unit]]</f>
        <v>1632</v>
      </c>
      <c r="I111">
        <f>IF(Table1[[#This Row],[Region]]="West",Table1[[#This Row],[Total]]*0.9,IF(Table1[[#This Row],[Month]]="Dec",Table1[[#This Row],[Total]]*0.9,0))</f>
        <v>0</v>
      </c>
      <c r="J111">
        <f>Table1[[#This Row],[Total]]-Table1[[#This Row],[Discount]]</f>
        <v>1632</v>
      </c>
    </row>
    <row r="112" spans="1:10">
      <c r="A112">
        <v>814</v>
      </c>
      <c r="B112" t="s">
        <v>23</v>
      </c>
      <c r="C112" t="s">
        <v>8</v>
      </c>
      <c r="D112">
        <f>VLOOKUP(Table1[[#This Row],[Product]],'Income Statements'!$C$4:$E$7,3,TRUE)</f>
        <v>46</v>
      </c>
      <c r="E112" t="s">
        <v>20</v>
      </c>
      <c r="F112" t="s">
        <v>7</v>
      </c>
      <c r="G112">
        <v>30</v>
      </c>
      <c r="H112">
        <f>Table1[[#This Row],[Price]]*Table1[[#This Row],[Unit]]</f>
        <v>1380</v>
      </c>
      <c r="I112">
        <f>IF(Table1[[#This Row],[Region]]="West",Table1[[#This Row],[Total]]*0.9,IF(Table1[[#This Row],[Month]]="Dec",Table1[[#This Row],[Total]]*0.9,0))</f>
        <v>0</v>
      </c>
      <c r="J112">
        <f>Table1[[#This Row],[Total]]-Table1[[#This Row],[Discount]]</f>
        <v>1380</v>
      </c>
    </row>
    <row r="113" spans="1:10">
      <c r="A113">
        <v>935</v>
      </c>
      <c r="B113" t="s">
        <v>23</v>
      </c>
      <c r="C113" t="s">
        <v>8</v>
      </c>
      <c r="D113">
        <f>VLOOKUP(Table1[[#This Row],[Product]],'Income Statements'!$C$4:$E$7,3,TRUE)</f>
        <v>46</v>
      </c>
      <c r="E113" t="s">
        <v>20</v>
      </c>
      <c r="F113" t="s">
        <v>18</v>
      </c>
      <c r="G113">
        <v>6</v>
      </c>
      <c r="H113">
        <f>Table1[[#This Row],[Price]]*Table1[[#This Row],[Unit]]</f>
        <v>276</v>
      </c>
      <c r="I113">
        <f>IF(Table1[[#This Row],[Region]]="West",Table1[[#This Row],[Total]]*0.9,IF(Table1[[#This Row],[Month]]="Dec",Table1[[#This Row],[Total]]*0.9,0))</f>
        <v>0</v>
      </c>
      <c r="J113">
        <f>Table1[[#This Row],[Total]]-Table1[[#This Row],[Discount]]</f>
        <v>276</v>
      </c>
    </row>
    <row r="114" spans="1:10">
      <c r="A114">
        <v>45</v>
      </c>
      <c r="B114" t="s">
        <v>23</v>
      </c>
      <c r="C114" t="s">
        <v>12</v>
      </c>
      <c r="D114">
        <f>VLOOKUP(Table1[[#This Row],[Product]],'Income Statements'!$C$4:$E$7,3,TRUE)</f>
        <v>62</v>
      </c>
      <c r="E114" t="s">
        <v>16</v>
      </c>
      <c r="F114" t="s">
        <v>18</v>
      </c>
      <c r="G114">
        <v>28</v>
      </c>
      <c r="H114">
        <f>Table1[[#This Row],[Price]]*Table1[[#This Row],[Unit]]</f>
        <v>1736</v>
      </c>
      <c r="I114">
        <f>IF(Table1[[#This Row],[Region]]="West",Table1[[#This Row],[Total]]*0.9,IF(Table1[[#This Row],[Month]]="Dec",Table1[[#This Row],[Total]]*0.9,0))</f>
        <v>0</v>
      </c>
      <c r="J114">
        <f>Table1[[#This Row],[Total]]-Table1[[#This Row],[Discount]]</f>
        <v>1736</v>
      </c>
    </row>
    <row r="115" spans="1:10">
      <c r="A115">
        <v>66</v>
      </c>
      <c r="B115" t="s">
        <v>23</v>
      </c>
      <c r="C115" t="s">
        <v>27</v>
      </c>
      <c r="D115">
        <f>VLOOKUP(Table1[[#This Row],[Product]],'Income Statements'!$C$4:$E$7,3,TRUE)</f>
        <v>35</v>
      </c>
      <c r="E115" t="s">
        <v>16</v>
      </c>
      <c r="F115" t="s">
        <v>11</v>
      </c>
      <c r="G115">
        <v>43</v>
      </c>
      <c r="H115">
        <f>Table1[[#This Row],[Price]]*Table1[[#This Row],[Unit]]</f>
        <v>1505</v>
      </c>
      <c r="I115">
        <f>IF(Table1[[#This Row],[Region]]="West",Table1[[#This Row],[Total]]*0.9,IF(Table1[[#This Row],[Month]]="Dec",Table1[[#This Row],[Total]]*0.9,0))</f>
        <v>0</v>
      </c>
      <c r="J115">
        <f>Table1[[#This Row],[Total]]-Table1[[#This Row],[Discount]]</f>
        <v>1505</v>
      </c>
    </row>
    <row r="116" spans="1:10">
      <c r="A116">
        <v>94</v>
      </c>
      <c r="B116" t="s">
        <v>23</v>
      </c>
      <c r="C116" t="s">
        <v>8</v>
      </c>
      <c r="D116">
        <f>VLOOKUP(Table1[[#This Row],[Product]],'Income Statements'!$C$4:$E$7,3,TRUE)</f>
        <v>46</v>
      </c>
      <c r="E116" t="s">
        <v>16</v>
      </c>
      <c r="F116" t="s">
        <v>25</v>
      </c>
      <c r="G116">
        <v>3</v>
      </c>
      <c r="H116">
        <f>Table1[[#This Row],[Price]]*Table1[[#This Row],[Unit]]</f>
        <v>138</v>
      </c>
      <c r="I116">
        <f>IF(Table1[[#This Row],[Region]]="West",Table1[[#This Row],[Total]]*0.9,IF(Table1[[#This Row],[Month]]="Dec",Table1[[#This Row],[Total]]*0.9,0))</f>
        <v>124.2</v>
      </c>
      <c r="J116">
        <f>Table1[[#This Row],[Total]]-Table1[[#This Row],[Discount]]</f>
        <v>13.799999999999997</v>
      </c>
    </row>
    <row r="117" spans="1:10">
      <c r="A117">
        <v>522</v>
      </c>
      <c r="B117" t="s">
        <v>23</v>
      </c>
      <c r="C117" t="s">
        <v>12</v>
      </c>
      <c r="D117">
        <f>VLOOKUP(Table1[[#This Row],[Product]],'Income Statements'!$C$4:$E$7,3,TRUE)</f>
        <v>62</v>
      </c>
      <c r="E117" t="s">
        <v>16</v>
      </c>
      <c r="F117" t="s">
        <v>11</v>
      </c>
      <c r="G117">
        <v>6</v>
      </c>
      <c r="H117">
        <f>Table1[[#This Row],[Price]]*Table1[[#This Row],[Unit]]</f>
        <v>372</v>
      </c>
      <c r="I117">
        <f>IF(Table1[[#This Row],[Region]]="West",Table1[[#This Row],[Total]]*0.9,IF(Table1[[#This Row],[Month]]="Dec",Table1[[#This Row],[Total]]*0.9,0))</f>
        <v>0</v>
      </c>
      <c r="J117">
        <f>Table1[[#This Row],[Total]]-Table1[[#This Row],[Discount]]</f>
        <v>372</v>
      </c>
    </row>
    <row r="118" spans="1:10">
      <c r="A118">
        <v>544</v>
      </c>
      <c r="B118" t="s">
        <v>23</v>
      </c>
      <c r="C118" t="s">
        <v>12</v>
      </c>
      <c r="D118">
        <f>VLOOKUP(Table1[[#This Row],[Product]],'Income Statements'!$C$4:$E$7,3,TRUE)</f>
        <v>62</v>
      </c>
      <c r="E118" t="s">
        <v>16</v>
      </c>
      <c r="F118" t="s">
        <v>7</v>
      </c>
      <c r="G118">
        <v>18</v>
      </c>
      <c r="H118">
        <f>Table1[[#This Row],[Price]]*Table1[[#This Row],[Unit]]</f>
        <v>1116</v>
      </c>
      <c r="I118">
        <f>IF(Table1[[#This Row],[Region]]="West",Table1[[#This Row],[Total]]*0.9,IF(Table1[[#This Row],[Month]]="Dec",Table1[[#This Row],[Total]]*0.9,0))</f>
        <v>0</v>
      </c>
      <c r="J118">
        <f>Table1[[#This Row],[Total]]-Table1[[#This Row],[Discount]]</f>
        <v>1116</v>
      </c>
    </row>
    <row r="119" spans="1:10">
      <c r="A119">
        <v>720</v>
      </c>
      <c r="B119" t="s">
        <v>23</v>
      </c>
      <c r="C119" t="s">
        <v>15</v>
      </c>
      <c r="D119">
        <f>VLOOKUP(Table1[[#This Row],[Product]],'Income Statements'!$C$4:$E$7,3,TRUE)</f>
        <v>48</v>
      </c>
      <c r="E119" t="s">
        <v>16</v>
      </c>
      <c r="F119" t="s">
        <v>25</v>
      </c>
      <c r="G119">
        <v>29</v>
      </c>
      <c r="H119">
        <f>Table1[[#This Row],[Price]]*Table1[[#This Row],[Unit]]</f>
        <v>1392</v>
      </c>
      <c r="I119">
        <f>IF(Table1[[#This Row],[Region]]="West",Table1[[#This Row],[Total]]*0.9,IF(Table1[[#This Row],[Month]]="Dec",Table1[[#This Row],[Total]]*0.9,0))</f>
        <v>1252.8</v>
      </c>
      <c r="J119">
        <f>Table1[[#This Row],[Total]]-Table1[[#This Row],[Discount]]</f>
        <v>139.20000000000005</v>
      </c>
    </row>
    <row r="120" spans="1:10">
      <c r="A120">
        <v>730</v>
      </c>
      <c r="B120" t="s">
        <v>23</v>
      </c>
      <c r="C120" t="s">
        <v>27</v>
      </c>
      <c r="D120">
        <f>VLOOKUP(Table1[[#This Row],[Product]],'Income Statements'!$C$4:$E$7,3,TRUE)</f>
        <v>35</v>
      </c>
      <c r="E120" t="s">
        <v>16</v>
      </c>
      <c r="F120" t="s">
        <v>7</v>
      </c>
      <c r="G120">
        <v>17</v>
      </c>
      <c r="H120">
        <f>Table1[[#This Row],[Price]]*Table1[[#This Row],[Unit]]</f>
        <v>595</v>
      </c>
      <c r="I120">
        <f>IF(Table1[[#This Row],[Region]]="West",Table1[[#This Row],[Total]]*0.9,IF(Table1[[#This Row],[Month]]="Dec",Table1[[#This Row],[Total]]*0.9,0))</f>
        <v>0</v>
      </c>
      <c r="J120">
        <f>Table1[[#This Row],[Total]]-Table1[[#This Row],[Discount]]</f>
        <v>595</v>
      </c>
    </row>
    <row r="121" spans="1:10">
      <c r="A121">
        <v>761</v>
      </c>
      <c r="B121" t="s">
        <v>23</v>
      </c>
      <c r="C121" t="s">
        <v>12</v>
      </c>
      <c r="D121">
        <f>VLOOKUP(Table1[[#This Row],[Product]],'Income Statements'!$C$4:$E$7,3,TRUE)</f>
        <v>62</v>
      </c>
      <c r="E121" t="s">
        <v>16</v>
      </c>
      <c r="F121" t="s">
        <v>18</v>
      </c>
      <c r="G121">
        <v>36</v>
      </c>
      <c r="H121">
        <f>Table1[[#This Row],[Price]]*Table1[[#This Row],[Unit]]</f>
        <v>2232</v>
      </c>
      <c r="I121">
        <f>IF(Table1[[#This Row],[Region]]="West",Table1[[#This Row],[Total]]*0.9,IF(Table1[[#This Row],[Month]]="Dec",Table1[[#This Row],[Total]]*0.9,0))</f>
        <v>0</v>
      </c>
      <c r="J121">
        <f>Table1[[#This Row],[Total]]-Table1[[#This Row],[Discount]]</f>
        <v>2232</v>
      </c>
    </row>
    <row r="122" spans="1:10">
      <c r="A122">
        <v>929</v>
      </c>
      <c r="B122" t="s">
        <v>23</v>
      </c>
      <c r="C122" t="s">
        <v>8</v>
      </c>
      <c r="D122">
        <f>VLOOKUP(Table1[[#This Row],[Product]],'Income Statements'!$C$4:$E$7,3,TRUE)</f>
        <v>46</v>
      </c>
      <c r="E122" t="s">
        <v>16</v>
      </c>
      <c r="F122" t="s">
        <v>7</v>
      </c>
      <c r="G122">
        <v>34</v>
      </c>
      <c r="H122">
        <f>Table1[[#This Row],[Price]]*Table1[[#This Row],[Unit]]</f>
        <v>1564</v>
      </c>
      <c r="I122">
        <f>IF(Table1[[#This Row],[Region]]="West",Table1[[#This Row],[Total]]*0.9,IF(Table1[[#This Row],[Month]]="Dec",Table1[[#This Row],[Total]]*0.9,0))</f>
        <v>0</v>
      </c>
      <c r="J122">
        <f>Table1[[#This Row],[Total]]-Table1[[#This Row],[Discount]]</f>
        <v>1564</v>
      </c>
    </row>
    <row r="123" spans="1:10">
      <c r="A123">
        <v>952</v>
      </c>
      <c r="B123" t="s">
        <v>23</v>
      </c>
      <c r="C123" t="s">
        <v>27</v>
      </c>
      <c r="D123">
        <f>VLOOKUP(Table1[[#This Row],[Product]],'Income Statements'!$C$4:$E$7,3,TRUE)</f>
        <v>35</v>
      </c>
      <c r="E123" t="s">
        <v>16</v>
      </c>
      <c r="F123" t="s">
        <v>11</v>
      </c>
      <c r="G123">
        <v>5</v>
      </c>
      <c r="H123">
        <f>Table1[[#This Row],[Price]]*Table1[[#This Row],[Unit]]</f>
        <v>175</v>
      </c>
      <c r="I123">
        <f>IF(Table1[[#This Row],[Region]]="West",Table1[[#This Row],[Total]]*0.9,IF(Table1[[#This Row],[Month]]="Dec",Table1[[#This Row],[Total]]*0.9,0))</f>
        <v>0</v>
      </c>
      <c r="J123">
        <f>Table1[[#This Row],[Total]]-Table1[[#This Row],[Discount]]</f>
        <v>175</v>
      </c>
    </row>
    <row r="124" spans="1:10">
      <c r="A124">
        <v>145</v>
      </c>
      <c r="B124" t="s">
        <v>23</v>
      </c>
      <c r="C124" t="s">
        <v>8</v>
      </c>
      <c r="D124">
        <f>VLOOKUP(Table1[[#This Row],[Product]],'Income Statements'!$C$4:$E$7,3,TRUE)</f>
        <v>46</v>
      </c>
      <c r="E124" t="s">
        <v>35</v>
      </c>
      <c r="F124" t="s">
        <v>7</v>
      </c>
      <c r="G124">
        <v>20</v>
      </c>
      <c r="H124">
        <f>Table1[[#This Row],[Price]]*Table1[[#This Row],[Unit]]</f>
        <v>920</v>
      </c>
      <c r="I124">
        <f>IF(Table1[[#This Row],[Region]]="West",Table1[[#This Row],[Total]]*0.9,IF(Table1[[#This Row],[Month]]="Dec",Table1[[#This Row],[Total]]*0.9,0))</f>
        <v>0</v>
      </c>
      <c r="J124">
        <f>Table1[[#This Row],[Total]]-Table1[[#This Row],[Discount]]</f>
        <v>920</v>
      </c>
    </row>
    <row r="125" spans="1:10">
      <c r="A125">
        <v>253</v>
      </c>
      <c r="B125" t="s">
        <v>23</v>
      </c>
      <c r="C125" t="s">
        <v>15</v>
      </c>
      <c r="D125">
        <f>VLOOKUP(Table1[[#This Row],[Product]],'Income Statements'!$C$4:$E$7,3,TRUE)</f>
        <v>48</v>
      </c>
      <c r="E125" t="s">
        <v>35</v>
      </c>
      <c r="F125" t="s">
        <v>18</v>
      </c>
      <c r="G125">
        <v>38</v>
      </c>
      <c r="H125">
        <f>Table1[[#This Row],[Price]]*Table1[[#This Row],[Unit]]</f>
        <v>1824</v>
      </c>
      <c r="I125">
        <f>IF(Table1[[#This Row],[Region]]="West",Table1[[#This Row],[Total]]*0.9,IF(Table1[[#This Row],[Month]]="Dec",Table1[[#This Row],[Total]]*0.9,0))</f>
        <v>0</v>
      </c>
      <c r="J125">
        <f>Table1[[#This Row],[Total]]-Table1[[#This Row],[Discount]]</f>
        <v>1824</v>
      </c>
    </row>
    <row r="126" spans="1:10">
      <c r="A126">
        <v>386</v>
      </c>
      <c r="B126" t="s">
        <v>23</v>
      </c>
      <c r="C126" t="s">
        <v>27</v>
      </c>
      <c r="D126">
        <f>VLOOKUP(Table1[[#This Row],[Product]],'Income Statements'!$C$4:$E$7,3,TRUE)</f>
        <v>35</v>
      </c>
      <c r="E126" t="s">
        <v>35</v>
      </c>
      <c r="F126" t="s">
        <v>25</v>
      </c>
      <c r="G126">
        <v>12</v>
      </c>
      <c r="H126">
        <f>Table1[[#This Row],[Price]]*Table1[[#This Row],[Unit]]</f>
        <v>420</v>
      </c>
      <c r="I126">
        <f>IF(Table1[[#This Row],[Region]]="West",Table1[[#This Row],[Total]]*0.9,IF(Table1[[#This Row],[Month]]="Dec",Table1[[#This Row],[Total]]*0.9,0))</f>
        <v>378</v>
      </c>
      <c r="J126">
        <f>Table1[[#This Row],[Total]]-Table1[[#This Row],[Discount]]</f>
        <v>42</v>
      </c>
    </row>
    <row r="127" spans="1:10">
      <c r="A127">
        <v>381</v>
      </c>
      <c r="B127" t="s">
        <v>23</v>
      </c>
      <c r="C127" t="s">
        <v>8</v>
      </c>
      <c r="D127">
        <f>VLOOKUP(Table1[[#This Row],[Product]],'Income Statements'!$C$4:$E$7,3,TRUE)</f>
        <v>46</v>
      </c>
      <c r="E127" t="s">
        <v>37</v>
      </c>
      <c r="F127" t="s">
        <v>18</v>
      </c>
      <c r="G127">
        <v>32</v>
      </c>
      <c r="H127">
        <f>Table1[[#This Row],[Price]]*Table1[[#This Row],[Unit]]</f>
        <v>1472</v>
      </c>
      <c r="I127">
        <f>IF(Table1[[#This Row],[Region]]="West",Table1[[#This Row],[Total]]*0.9,IF(Table1[[#This Row],[Month]]="Dec",Table1[[#This Row],[Total]]*0.9,0))</f>
        <v>0</v>
      </c>
      <c r="J127">
        <f>Table1[[#This Row],[Total]]-Table1[[#This Row],[Discount]]</f>
        <v>1472</v>
      </c>
    </row>
    <row r="128" spans="1:10">
      <c r="A128">
        <v>630</v>
      </c>
      <c r="B128" t="s">
        <v>23</v>
      </c>
      <c r="C128" t="s">
        <v>27</v>
      </c>
      <c r="D128">
        <f>VLOOKUP(Table1[[#This Row],[Product]],'Income Statements'!$C$4:$E$7,3,TRUE)</f>
        <v>35</v>
      </c>
      <c r="E128" t="s">
        <v>37</v>
      </c>
      <c r="F128" t="s">
        <v>18</v>
      </c>
      <c r="G128">
        <v>41</v>
      </c>
      <c r="H128">
        <f>Table1[[#This Row],[Price]]*Table1[[#This Row],[Unit]]</f>
        <v>1435</v>
      </c>
      <c r="I128">
        <f>IF(Table1[[#This Row],[Region]]="West",Table1[[#This Row],[Total]]*0.9,IF(Table1[[#This Row],[Month]]="Dec",Table1[[#This Row],[Total]]*0.9,0))</f>
        <v>0</v>
      </c>
      <c r="J128">
        <f>Table1[[#This Row],[Total]]-Table1[[#This Row],[Discount]]</f>
        <v>1435</v>
      </c>
    </row>
    <row r="129" spans="1:10">
      <c r="A129">
        <v>704</v>
      </c>
      <c r="B129" t="s">
        <v>23</v>
      </c>
      <c r="C129" t="s">
        <v>27</v>
      </c>
      <c r="D129">
        <f>VLOOKUP(Table1[[#This Row],[Product]],'Income Statements'!$C$4:$E$7,3,TRUE)</f>
        <v>35</v>
      </c>
      <c r="E129" t="s">
        <v>37</v>
      </c>
      <c r="F129" t="s">
        <v>7</v>
      </c>
      <c r="G129">
        <v>40</v>
      </c>
      <c r="H129">
        <f>Table1[[#This Row],[Price]]*Table1[[#This Row],[Unit]]</f>
        <v>1400</v>
      </c>
      <c r="I129">
        <f>IF(Table1[[#This Row],[Region]]="West",Table1[[#This Row],[Total]]*0.9,IF(Table1[[#This Row],[Month]]="Dec",Table1[[#This Row],[Total]]*0.9,0))</f>
        <v>0</v>
      </c>
      <c r="J129">
        <f>Table1[[#This Row],[Total]]-Table1[[#This Row],[Discount]]</f>
        <v>1400</v>
      </c>
    </row>
    <row r="130" spans="1:10">
      <c r="A130">
        <v>746</v>
      </c>
      <c r="B130" t="s">
        <v>23</v>
      </c>
      <c r="C130" t="s">
        <v>15</v>
      </c>
      <c r="D130">
        <f>VLOOKUP(Table1[[#This Row],[Product]],'Income Statements'!$C$4:$E$7,3,TRUE)</f>
        <v>48</v>
      </c>
      <c r="E130" t="s">
        <v>37</v>
      </c>
      <c r="F130" t="s">
        <v>11</v>
      </c>
      <c r="G130">
        <v>12</v>
      </c>
      <c r="H130">
        <f>Table1[[#This Row],[Price]]*Table1[[#This Row],[Unit]]</f>
        <v>576</v>
      </c>
      <c r="I130">
        <f>IF(Table1[[#This Row],[Region]]="West",Table1[[#This Row],[Total]]*0.9,IF(Table1[[#This Row],[Month]]="Dec",Table1[[#This Row],[Total]]*0.9,0))</f>
        <v>0</v>
      </c>
      <c r="J130">
        <f>Table1[[#This Row],[Total]]-Table1[[#This Row],[Discount]]</f>
        <v>576</v>
      </c>
    </row>
    <row r="131" spans="1:10">
      <c r="A131">
        <v>875</v>
      </c>
      <c r="B131" t="s">
        <v>23</v>
      </c>
      <c r="C131" t="s">
        <v>15</v>
      </c>
      <c r="D131">
        <f>VLOOKUP(Table1[[#This Row],[Product]],'Income Statements'!$C$4:$E$7,3,TRUE)</f>
        <v>48</v>
      </c>
      <c r="E131" t="s">
        <v>37</v>
      </c>
      <c r="F131" t="s">
        <v>18</v>
      </c>
      <c r="G131">
        <v>32</v>
      </c>
      <c r="H131">
        <f>Table1[[#This Row],[Price]]*Table1[[#This Row],[Unit]]</f>
        <v>1536</v>
      </c>
      <c r="I131">
        <f>IF(Table1[[#This Row],[Region]]="West",Table1[[#This Row],[Total]]*0.9,IF(Table1[[#This Row],[Month]]="Dec",Table1[[#This Row],[Total]]*0.9,0))</f>
        <v>0</v>
      </c>
      <c r="J131">
        <f>Table1[[#This Row],[Total]]-Table1[[#This Row],[Discount]]</f>
        <v>1536</v>
      </c>
    </row>
    <row r="132" spans="1:10">
      <c r="A132">
        <v>886</v>
      </c>
      <c r="B132" t="s">
        <v>23</v>
      </c>
      <c r="C132" t="s">
        <v>27</v>
      </c>
      <c r="D132">
        <f>VLOOKUP(Table1[[#This Row],[Product]],'Income Statements'!$C$4:$E$7,3,TRUE)</f>
        <v>35</v>
      </c>
      <c r="E132" t="s">
        <v>37</v>
      </c>
      <c r="F132" t="s">
        <v>18</v>
      </c>
      <c r="G132">
        <v>36</v>
      </c>
      <c r="H132">
        <f>Table1[[#This Row],[Price]]*Table1[[#This Row],[Unit]]</f>
        <v>1260</v>
      </c>
      <c r="I132">
        <f>IF(Table1[[#This Row],[Region]]="West",Table1[[#This Row],[Total]]*0.9,IF(Table1[[#This Row],[Month]]="Dec",Table1[[#This Row],[Total]]*0.9,0))</f>
        <v>0</v>
      </c>
      <c r="J132">
        <f>Table1[[#This Row],[Total]]-Table1[[#This Row],[Discount]]</f>
        <v>1260</v>
      </c>
    </row>
    <row r="133" spans="1:10">
      <c r="A133">
        <v>262</v>
      </c>
      <c r="B133" t="s">
        <v>23</v>
      </c>
      <c r="C133" t="s">
        <v>27</v>
      </c>
      <c r="D133">
        <f>VLOOKUP(Table1[[#This Row],[Product]],'Income Statements'!$C$4:$E$7,3,TRUE)</f>
        <v>35</v>
      </c>
      <c r="E133" t="s">
        <v>13</v>
      </c>
      <c r="F133" t="s">
        <v>7</v>
      </c>
      <c r="G133">
        <v>14</v>
      </c>
      <c r="H133">
        <f>Table1[[#This Row],[Price]]*Table1[[#This Row],[Unit]]</f>
        <v>490</v>
      </c>
      <c r="I133">
        <f>IF(Table1[[#This Row],[Region]]="West",Table1[[#This Row],[Total]]*0.9,IF(Table1[[#This Row],[Month]]="Dec",Table1[[#This Row],[Total]]*0.9,0))</f>
        <v>0</v>
      </c>
      <c r="J133">
        <f>Table1[[#This Row],[Total]]-Table1[[#This Row],[Discount]]</f>
        <v>490</v>
      </c>
    </row>
    <row r="134" spans="1:10">
      <c r="A134">
        <v>336</v>
      </c>
      <c r="B134" t="s">
        <v>23</v>
      </c>
      <c r="C134" t="s">
        <v>8</v>
      </c>
      <c r="D134">
        <f>VLOOKUP(Table1[[#This Row],[Product]],'Income Statements'!$C$4:$E$7,3,TRUE)</f>
        <v>46</v>
      </c>
      <c r="E134" t="s">
        <v>13</v>
      </c>
      <c r="F134" t="s">
        <v>18</v>
      </c>
      <c r="G134">
        <v>46</v>
      </c>
      <c r="H134">
        <f>Table1[[#This Row],[Price]]*Table1[[#This Row],[Unit]]</f>
        <v>2116</v>
      </c>
      <c r="I134">
        <f>IF(Table1[[#This Row],[Region]]="West",Table1[[#This Row],[Total]]*0.9,IF(Table1[[#This Row],[Month]]="Dec",Table1[[#This Row],[Total]]*0.9,0))</f>
        <v>0</v>
      </c>
      <c r="J134">
        <f>Table1[[#This Row],[Total]]-Table1[[#This Row],[Discount]]</f>
        <v>2116</v>
      </c>
    </row>
    <row r="135" spans="1:10">
      <c r="A135">
        <v>371</v>
      </c>
      <c r="B135" t="s">
        <v>23</v>
      </c>
      <c r="C135" t="s">
        <v>15</v>
      </c>
      <c r="D135">
        <f>VLOOKUP(Table1[[#This Row],[Product]],'Income Statements'!$C$4:$E$7,3,TRUE)</f>
        <v>48</v>
      </c>
      <c r="E135" t="s">
        <v>13</v>
      </c>
      <c r="F135" t="s">
        <v>11</v>
      </c>
      <c r="G135">
        <v>7</v>
      </c>
      <c r="H135">
        <f>Table1[[#This Row],[Price]]*Table1[[#This Row],[Unit]]</f>
        <v>336</v>
      </c>
      <c r="I135">
        <f>IF(Table1[[#This Row],[Region]]="West",Table1[[#This Row],[Total]]*0.9,IF(Table1[[#This Row],[Month]]="Dec",Table1[[#This Row],[Total]]*0.9,0))</f>
        <v>0</v>
      </c>
      <c r="J135">
        <f>Table1[[#This Row],[Total]]-Table1[[#This Row],[Discount]]</f>
        <v>336</v>
      </c>
    </row>
    <row r="136" spans="1:10">
      <c r="A136">
        <v>377</v>
      </c>
      <c r="B136" t="s">
        <v>23</v>
      </c>
      <c r="C136" t="s">
        <v>27</v>
      </c>
      <c r="D136">
        <f>VLOOKUP(Table1[[#This Row],[Product]],'Income Statements'!$C$4:$E$7,3,TRUE)</f>
        <v>35</v>
      </c>
      <c r="E136" t="s">
        <v>13</v>
      </c>
      <c r="F136" t="s">
        <v>11</v>
      </c>
      <c r="G136">
        <v>41</v>
      </c>
      <c r="H136">
        <f>Table1[[#This Row],[Price]]*Table1[[#This Row],[Unit]]</f>
        <v>1435</v>
      </c>
      <c r="I136">
        <f>IF(Table1[[#This Row],[Region]]="West",Table1[[#This Row],[Total]]*0.9,IF(Table1[[#This Row],[Month]]="Dec",Table1[[#This Row],[Total]]*0.9,0))</f>
        <v>0</v>
      </c>
      <c r="J136">
        <f>Table1[[#This Row],[Total]]-Table1[[#This Row],[Discount]]</f>
        <v>1435</v>
      </c>
    </row>
    <row r="137" spans="1:10">
      <c r="A137">
        <v>758</v>
      </c>
      <c r="B137" t="s">
        <v>23</v>
      </c>
      <c r="C137" t="s">
        <v>15</v>
      </c>
      <c r="D137">
        <f>VLOOKUP(Table1[[#This Row],[Product]],'Income Statements'!$C$4:$E$7,3,TRUE)</f>
        <v>48</v>
      </c>
      <c r="E137" t="s">
        <v>13</v>
      </c>
      <c r="F137" t="s">
        <v>18</v>
      </c>
      <c r="G137">
        <v>36</v>
      </c>
      <c r="H137">
        <f>Table1[[#This Row],[Price]]*Table1[[#This Row],[Unit]]</f>
        <v>1728</v>
      </c>
      <c r="I137">
        <f>IF(Table1[[#This Row],[Region]]="West",Table1[[#This Row],[Total]]*0.9,IF(Table1[[#This Row],[Month]]="Dec",Table1[[#This Row],[Total]]*0.9,0))</f>
        <v>0</v>
      </c>
      <c r="J137">
        <f>Table1[[#This Row],[Total]]-Table1[[#This Row],[Discount]]</f>
        <v>1728</v>
      </c>
    </row>
    <row r="138" spans="1:10">
      <c r="A138">
        <v>774</v>
      </c>
      <c r="B138" t="s">
        <v>23</v>
      </c>
      <c r="C138" t="s">
        <v>15</v>
      </c>
      <c r="D138">
        <f>VLOOKUP(Table1[[#This Row],[Product]],'Income Statements'!$C$4:$E$7,3,TRUE)</f>
        <v>48</v>
      </c>
      <c r="E138" t="s">
        <v>13</v>
      </c>
      <c r="F138" t="s">
        <v>18</v>
      </c>
      <c r="G138">
        <v>43</v>
      </c>
      <c r="H138">
        <f>Table1[[#This Row],[Price]]*Table1[[#This Row],[Unit]]</f>
        <v>2064</v>
      </c>
      <c r="I138">
        <f>IF(Table1[[#This Row],[Region]]="West",Table1[[#This Row],[Total]]*0.9,IF(Table1[[#This Row],[Month]]="Dec",Table1[[#This Row],[Total]]*0.9,0))</f>
        <v>0</v>
      </c>
      <c r="J138">
        <f>Table1[[#This Row],[Total]]-Table1[[#This Row],[Discount]]</f>
        <v>2064</v>
      </c>
    </row>
    <row r="139" spans="1:10">
      <c r="A139">
        <v>101</v>
      </c>
      <c r="B139" t="s">
        <v>23</v>
      </c>
      <c r="C139" t="s">
        <v>12</v>
      </c>
      <c r="D139">
        <f>VLOOKUP(Table1[[#This Row],[Product]],'Income Statements'!$C$4:$E$7,3,TRUE)</f>
        <v>62</v>
      </c>
      <c r="E139" t="s">
        <v>33</v>
      </c>
      <c r="F139" t="s">
        <v>25</v>
      </c>
      <c r="G139">
        <v>37</v>
      </c>
      <c r="H139">
        <f>Table1[[#This Row],[Price]]*Table1[[#This Row],[Unit]]</f>
        <v>2294</v>
      </c>
      <c r="I139">
        <f>IF(Table1[[#This Row],[Region]]="West",Table1[[#This Row],[Total]]*0.9,IF(Table1[[#This Row],[Month]]="Dec",Table1[[#This Row],[Total]]*0.9,0))</f>
        <v>2064.6</v>
      </c>
      <c r="J139">
        <f>Table1[[#This Row],[Total]]-Table1[[#This Row],[Discount]]</f>
        <v>229.40000000000009</v>
      </c>
    </row>
    <row r="140" spans="1:10">
      <c r="A140">
        <v>359</v>
      </c>
      <c r="B140" t="s">
        <v>23</v>
      </c>
      <c r="C140" t="s">
        <v>27</v>
      </c>
      <c r="D140">
        <f>VLOOKUP(Table1[[#This Row],[Product]],'Income Statements'!$C$4:$E$7,3,TRUE)</f>
        <v>35</v>
      </c>
      <c r="E140" t="s">
        <v>33</v>
      </c>
      <c r="F140" t="s">
        <v>25</v>
      </c>
      <c r="G140">
        <v>17</v>
      </c>
      <c r="H140">
        <f>Table1[[#This Row],[Price]]*Table1[[#This Row],[Unit]]</f>
        <v>595</v>
      </c>
      <c r="I140">
        <f>IF(Table1[[#This Row],[Region]]="West",Table1[[#This Row],[Total]]*0.9,IF(Table1[[#This Row],[Month]]="Dec",Table1[[#This Row],[Total]]*0.9,0))</f>
        <v>535.5</v>
      </c>
      <c r="J140">
        <f>Table1[[#This Row],[Total]]-Table1[[#This Row],[Discount]]</f>
        <v>59.5</v>
      </c>
    </row>
    <row r="141" spans="1:10">
      <c r="A141">
        <v>524</v>
      </c>
      <c r="B141" t="s">
        <v>23</v>
      </c>
      <c r="C141" t="s">
        <v>27</v>
      </c>
      <c r="D141">
        <f>VLOOKUP(Table1[[#This Row],[Product]],'Income Statements'!$C$4:$E$7,3,TRUE)</f>
        <v>35</v>
      </c>
      <c r="E141" t="s">
        <v>33</v>
      </c>
      <c r="F141" t="s">
        <v>11</v>
      </c>
      <c r="G141">
        <v>39</v>
      </c>
      <c r="H141">
        <f>Table1[[#This Row],[Price]]*Table1[[#This Row],[Unit]]</f>
        <v>1365</v>
      </c>
      <c r="I141">
        <f>IF(Table1[[#This Row],[Region]]="West",Table1[[#This Row],[Total]]*0.9,IF(Table1[[#This Row],[Month]]="Dec",Table1[[#This Row],[Total]]*0.9,0))</f>
        <v>0</v>
      </c>
      <c r="J141">
        <f>Table1[[#This Row],[Total]]-Table1[[#This Row],[Discount]]</f>
        <v>1365</v>
      </c>
    </row>
    <row r="142" spans="1:10">
      <c r="A142">
        <v>547</v>
      </c>
      <c r="B142" t="s">
        <v>23</v>
      </c>
      <c r="C142" t="s">
        <v>8</v>
      </c>
      <c r="D142">
        <f>VLOOKUP(Table1[[#This Row],[Product]],'Income Statements'!$C$4:$E$7,3,TRUE)</f>
        <v>46</v>
      </c>
      <c r="E142" t="s">
        <v>33</v>
      </c>
      <c r="F142" t="s">
        <v>18</v>
      </c>
      <c r="G142">
        <v>47</v>
      </c>
      <c r="H142">
        <f>Table1[[#This Row],[Price]]*Table1[[#This Row],[Unit]]</f>
        <v>2162</v>
      </c>
      <c r="I142">
        <f>IF(Table1[[#This Row],[Region]]="West",Table1[[#This Row],[Total]]*0.9,IF(Table1[[#This Row],[Month]]="Dec",Table1[[#This Row],[Total]]*0.9,0))</f>
        <v>0</v>
      </c>
      <c r="J142">
        <f>Table1[[#This Row],[Total]]-Table1[[#This Row],[Discount]]</f>
        <v>2162</v>
      </c>
    </row>
    <row r="143" spans="1:10">
      <c r="A143">
        <v>631</v>
      </c>
      <c r="B143" t="s">
        <v>23</v>
      </c>
      <c r="C143" t="s">
        <v>8</v>
      </c>
      <c r="D143">
        <f>VLOOKUP(Table1[[#This Row],[Product]],'Income Statements'!$C$4:$E$7,3,TRUE)</f>
        <v>46</v>
      </c>
      <c r="E143" t="s">
        <v>33</v>
      </c>
      <c r="F143" t="s">
        <v>7</v>
      </c>
      <c r="G143">
        <v>23</v>
      </c>
      <c r="H143">
        <f>Table1[[#This Row],[Price]]*Table1[[#This Row],[Unit]]</f>
        <v>1058</v>
      </c>
      <c r="I143">
        <f>IF(Table1[[#This Row],[Region]]="West",Table1[[#This Row],[Total]]*0.9,IF(Table1[[#This Row],[Month]]="Dec",Table1[[#This Row],[Total]]*0.9,0))</f>
        <v>0</v>
      </c>
      <c r="J143">
        <f>Table1[[#This Row],[Total]]-Table1[[#This Row],[Discount]]</f>
        <v>1058</v>
      </c>
    </row>
    <row r="144" spans="1:10">
      <c r="A144">
        <v>688</v>
      </c>
      <c r="B144" t="s">
        <v>23</v>
      </c>
      <c r="C144" t="s">
        <v>27</v>
      </c>
      <c r="D144">
        <f>VLOOKUP(Table1[[#This Row],[Product]],'Income Statements'!$C$4:$E$7,3,TRUE)</f>
        <v>35</v>
      </c>
      <c r="E144" t="s">
        <v>33</v>
      </c>
      <c r="F144" t="s">
        <v>18</v>
      </c>
      <c r="G144">
        <v>3</v>
      </c>
      <c r="H144">
        <f>Table1[[#This Row],[Price]]*Table1[[#This Row],[Unit]]</f>
        <v>105</v>
      </c>
      <c r="I144">
        <f>IF(Table1[[#This Row],[Region]]="West",Table1[[#This Row],[Total]]*0.9,IF(Table1[[#This Row],[Month]]="Dec",Table1[[#This Row],[Total]]*0.9,0))</f>
        <v>0</v>
      </c>
      <c r="J144">
        <f>Table1[[#This Row],[Total]]-Table1[[#This Row],[Discount]]</f>
        <v>105</v>
      </c>
    </row>
    <row r="145" spans="1:10">
      <c r="A145">
        <v>772</v>
      </c>
      <c r="B145" t="s">
        <v>23</v>
      </c>
      <c r="C145" t="s">
        <v>12</v>
      </c>
      <c r="D145">
        <f>VLOOKUP(Table1[[#This Row],[Product]],'Income Statements'!$C$4:$E$7,3,TRUE)</f>
        <v>62</v>
      </c>
      <c r="E145" t="s">
        <v>33</v>
      </c>
      <c r="F145" t="s">
        <v>25</v>
      </c>
      <c r="G145">
        <v>19</v>
      </c>
      <c r="H145">
        <f>Table1[[#This Row],[Price]]*Table1[[#This Row],[Unit]]</f>
        <v>1178</v>
      </c>
      <c r="I145">
        <f>IF(Table1[[#This Row],[Region]]="West",Table1[[#This Row],[Total]]*0.9,IF(Table1[[#This Row],[Month]]="Dec",Table1[[#This Row],[Total]]*0.9,0))</f>
        <v>1060.2</v>
      </c>
      <c r="J145">
        <f>Table1[[#This Row],[Total]]-Table1[[#This Row],[Discount]]</f>
        <v>117.79999999999995</v>
      </c>
    </row>
    <row r="146" spans="1:10">
      <c r="A146">
        <v>779</v>
      </c>
      <c r="B146" t="s">
        <v>23</v>
      </c>
      <c r="C146" t="s">
        <v>8</v>
      </c>
      <c r="D146">
        <f>VLOOKUP(Table1[[#This Row],[Product]],'Income Statements'!$C$4:$E$7,3,TRUE)</f>
        <v>46</v>
      </c>
      <c r="E146" t="s">
        <v>33</v>
      </c>
      <c r="F146" t="s">
        <v>18</v>
      </c>
      <c r="G146">
        <v>27</v>
      </c>
      <c r="H146">
        <f>Table1[[#This Row],[Price]]*Table1[[#This Row],[Unit]]</f>
        <v>1242</v>
      </c>
      <c r="I146">
        <f>IF(Table1[[#This Row],[Region]]="West",Table1[[#This Row],[Total]]*0.9,IF(Table1[[#This Row],[Month]]="Dec",Table1[[#This Row],[Total]]*0.9,0))</f>
        <v>0</v>
      </c>
      <c r="J146">
        <f>Table1[[#This Row],[Total]]-Table1[[#This Row],[Discount]]</f>
        <v>1242</v>
      </c>
    </row>
    <row r="147" spans="1:10">
      <c r="A147">
        <v>889</v>
      </c>
      <c r="B147" t="s">
        <v>23</v>
      </c>
      <c r="C147" t="s">
        <v>27</v>
      </c>
      <c r="D147">
        <f>VLOOKUP(Table1[[#This Row],[Product]],'Income Statements'!$C$4:$E$7,3,TRUE)</f>
        <v>35</v>
      </c>
      <c r="E147" t="s">
        <v>33</v>
      </c>
      <c r="F147" t="s">
        <v>25</v>
      </c>
      <c r="G147">
        <v>20</v>
      </c>
      <c r="H147">
        <f>Table1[[#This Row],[Price]]*Table1[[#This Row],[Unit]]</f>
        <v>700</v>
      </c>
      <c r="I147">
        <f>IF(Table1[[#This Row],[Region]]="West",Table1[[#This Row],[Total]]*0.9,IF(Table1[[#This Row],[Month]]="Dec",Table1[[#This Row],[Total]]*0.9,0))</f>
        <v>630</v>
      </c>
      <c r="J147">
        <f>Table1[[#This Row],[Total]]-Table1[[#This Row],[Discount]]</f>
        <v>70</v>
      </c>
    </row>
    <row r="148" spans="1:10">
      <c r="A148">
        <v>984</v>
      </c>
      <c r="B148" t="s">
        <v>23</v>
      </c>
      <c r="C148" t="s">
        <v>27</v>
      </c>
      <c r="D148">
        <f>VLOOKUP(Table1[[#This Row],[Product]],'Income Statements'!$C$4:$E$7,3,TRUE)</f>
        <v>35</v>
      </c>
      <c r="E148" t="s">
        <v>33</v>
      </c>
      <c r="F148" t="s">
        <v>7</v>
      </c>
      <c r="G148">
        <v>20</v>
      </c>
      <c r="H148">
        <f>Table1[[#This Row],[Price]]*Table1[[#This Row],[Unit]]</f>
        <v>700</v>
      </c>
      <c r="I148">
        <f>IF(Table1[[#This Row],[Region]]="West",Table1[[#This Row],[Total]]*0.9,IF(Table1[[#This Row],[Month]]="Dec",Table1[[#This Row],[Total]]*0.9,0))</f>
        <v>0</v>
      </c>
      <c r="J148">
        <f>Table1[[#This Row],[Total]]-Table1[[#This Row],[Discount]]</f>
        <v>700</v>
      </c>
    </row>
    <row r="149" spans="1:10">
      <c r="A149">
        <v>201</v>
      </c>
      <c r="B149" t="s">
        <v>23</v>
      </c>
      <c r="C149" t="s">
        <v>15</v>
      </c>
      <c r="D149">
        <f>VLOOKUP(Table1[[#This Row],[Product]],'Income Statements'!$C$4:$E$7,3,TRUE)</f>
        <v>48</v>
      </c>
      <c r="E149" t="s">
        <v>32</v>
      </c>
      <c r="F149" t="s">
        <v>7</v>
      </c>
      <c r="G149">
        <v>40</v>
      </c>
      <c r="H149">
        <f>Table1[[#This Row],[Price]]*Table1[[#This Row],[Unit]]</f>
        <v>1920</v>
      </c>
      <c r="I149">
        <f>IF(Table1[[#This Row],[Region]]="West",Table1[[#This Row],[Total]]*0.9,IF(Table1[[#This Row],[Month]]="Dec",Table1[[#This Row],[Total]]*0.9,0))</f>
        <v>0</v>
      </c>
      <c r="J149">
        <f>Table1[[#This Row],[Total]]-Table1[[#This Row],[Discount]]</f>
        <v>1920</v>
      </c>
    </row>
    <row r="150" spans="1:10">
      <c r="A150">
        <v>224</v>
      </c>
      <c r="B150" t="s">
        <v>23</v>
      </c>
      <c r="C150" t="s">
        <v>27</v>
      </c>
      <c r="D150">
        <f>VLOOKUP(Table1[[#This Row],[Product]],'Income Statements'!$C$4:$E$7,3,TRUE)</f>
        <v>35</v>
      </c>
      <c r="E150" t="s">
        <v>32</v>
      </c>
      <c r="F150" t="s">
        <v>25</v>
      </c>
      <c r="G150">
        <v>44</v>
      </c>
      <c r="H150">
        <f>Table1[[#This Row],[Price]]*Table1[[#This Row],[Unit]]</f>
        <v>1540</v>
      </c>
      <c r="I150">
        <f>IF(Table1[[#This Row],[Region]]="West",Table1[[#This Row],[Total]]*0.9,IF(Table1[[#This Row],[Month]]="Dec",Table1[[#This Row],[Total]]*0.9,0))</f>
        <v>1386</v>
      </c>
      <c r="J150">
        <f>Table1[[#This Row],[Total]]-Table1[[#This Row],[Discount]]</f>
        <v>154</v>
      </c>
    </row>
    <row r="151" spans="1:10">
      <c r="A151">
        <v>125</v>
      </c>
      <c r="B151" t="s">
        <v>23</v>
      </c>
      <c r="C151" t="s">
        <v>12</v>
      </c>
      <c r="D151">
        <f>VLOOKUP(Table1[[#This Row],[Product]],'Income Statements'!$C$4:$E$7,3,TRUE)</f>
        <v>62</v>
      </c>
      <c r="E151" t="s">
        <v>36</v>
      </c>
      <c r="F151" t="s">
        <v>11</v>
      </c>
      <c r="G151">
        <v>26</v>
      </c>
      <c r="H151">
        <f>Table1[[#This Row],[Price]]*Table1[[#This Row],[Unit]]</f>
        <v>1612</v>
      </c>
      <c r="I151">
        <f>IF(Table1[[#This Row],[Region]]="West",Table1[[#This Row],[Total]]*0.9,IF(Table1[[#This Row],[Month]]="Dec",Table1[[#This Row],[Total]]*0.9,0))</f>
        <v>0</v>
      </c>
      <c r="J151">
        <f>Table1[[#This Row],[Total]]-Table1[[#This Row],[Discount]]</f>
        <v>1612</v>
      </c>
    </row>
    <row r="152" spans="1:10">
      <c r="A152">
        <v>387</v>
      </c>
      <c r="B152" t="s">
        <v>23</v>
      </c>
      <c r="C152" t="s">
        <v>15</v>
      </c>
      <c r="D152">
        <f>VLOOKUP(Table1[[#This Row],[Product]],'Income Statements'!$C$4:$E$7,3,TRUE)</f>
        <v>48</v>
      </c>
      <c r="E152" t="s">
        <v>36</v>
      </c>
      <c r="F152" t="s">
        <v>18</v>
      </c>
      <c r="G152">
        <v>2</v>
      </c>
      <c r="H152">
        <f>Table1[[#This Row],[Price]]*Table1[[#This Row],[Unit]]</f>
        <v>96</v>
      </c>
      <c r="I152">
        <f>IF(Table1[[#This Row],[Region]]="West",Table1[[#This Row],[Total]]*0.9,IF(Table1[[#This Row],[Month]]="Dec",Table1[[#This Row],[Total]]*0.9,0))</f>
        <v>0</v>
      </c>
      <c r="J152">
        <f>Table1[[#This Row],[Total]]-Table1[[#This Row],[Discount]]</f>
        <v>96</v>
      </c>
    </row>
    <row r="153" spans="1:10">
      <c r="A153">
        <v>497</v>
      </c>
      <c r="B153" t="s">
        <v>23</v>
      </c>
      <c r="C153" t="s">
        <v>8</v>
      </c>
      <c r="D153">
        <f>VLOOKUP(Table1[[#This Row],[Product]],'Income Statements'!$C$4:$E$7,3,TRUE)</f>
        <v>46</v>
      </c>
      <c r="E153" t="s">
        <v>36</v>
      </c>
      <c r="F153" t="s">
        <v>18</v>
      </c>
      <c r="G153">
        <v>45</v>
      </c>
      <c r="H153">
        <f>Table1[[#This Row],[Price]]*Table1[[#This Row],[Unit]]</f>
        <v>2070</v>
      </c>
      <c r="I153">
        <f>IF(Table1[[#This Row],[Region]]="West",Table1[[#This Row],[Total]]*0.9,IF(Table1[[#This Row],[Month]]="Dec",Table1[[#This Row],[Total]]*0.9,0))</f>
        <v>0</v>
      </c>
      <c r="J153">
        <f>Table1[[#This Row],[Total]]-Table1[[#This Row],[Discount]]</f>
        <v>2070</v>
      </c>
    </row>
    <row r="154" spans="1:10">
      <c r="A154">
        <v>715</v>
      </c>
      <c r="B154" t="s">
        <v>23</v>
      </c>
      <c r="C154" t="s">
        <v>15</v>
      </c>
      <c r="D154">
        <f>VLOOKUP(Table1[[#This Row],[Product]],'Income Statements'!$C$4:$E$7,3,TRUE)</f>
        <v>48</v>
      </c>
      <c r="E154" t="s">
        <v>36</v>
      </c>
      <c r="F154" t="s">
        <v>7</v>
      </c>
      <c r="G154">
        <v>25</v>
      </c>
      <c r="H154">
        <f>Table1[[#This Row],[Price]]*Table1[[#This Row],[Unit]]</f>
        <v>1200</v>
      </c>
      <c r="I154">
        <f>IF(Table1[[#This Row],[Region]]="West",Table1[[#This Row],[Total]]*0.9,IF(Table1[[#This Row],[Month]]="Dec",Table1[[#This Row],[Total]]*0.9,0))</f>
        <v>0</v>
      </c>
      <c r="J154">
        <f>Table1[[#This Row],[Total]]-Table1[[#This Row],[Discount]]</f>
        <v>1200</v>
      </c>
    </row>
    <row r="155" spans="1:10">
      <c r="A155">
        <v>747</v>
      </c>
      <c r="B155" t="s">
        <v>23</v>
      </c>
      <c r="C155" t="s">
        <v>8</v>
      </c>
      <c r="D155">
        <f>VLOOKUP(Table1[[#This Row],[Product]],'Income Statements'!$C$4:$E$7,3,TRUE)</f>
        <v>46</v>
      </c>
      <c r="E155" t="s">
        <v>36</v>
      </c>
      <c r="F155" t="s">
        <v>7</v>
      </c>
      <c r="G155">
        <v>29</v>
      </c>
      <c r="H155">
        <f>Table1[[#This Row],[Price]]*Table1[[#This Row],[Unit]]</f>
        <v>1334</v>
      </c>
      <c r="I155">
        <f>IF(Table1[[#This Row],[Region]]="West",Table1[[#This Row],[Total]]*0.9,IF(Table1[[#This Row],[Month]]="Dec",Table1[[#This Row],[Total]]*0.9,0))</f>
        <v>0</v>
      </c>
      <c r="J155">
        <f>Table1[[#This Row],[Total]]-Table1[[#This Row],[Discount]]</f>
        <v>1334</v>
      </c>
    </row>
    <row r="156" spans="1:10">
      <c r="A156">
        <v>825</v>
      </c>
      <c r="B156" t="s">
        <v>23</v>
      </c>
      <c r="C156" t="s">
        <v>12</v>
      </c>
      <c r="D156">
        <f>VLOOKUP(Table1[[#This Row],[Product]],'Income Statements'!$C$4:$E$7,3,TRUE)</f>
        <v>62</v>
      </c>
      <c r="E156" t="s">
        <v>36</v>
      </c>
      <c r="F156" t="s">
        <v>7</v>
      </c>
      <c r="G156">
        <v>20</v>
      </c>
      <c r="H156">
        <f>Table1[[#This Row],[Price]]*Table1[[#This Row],[Unit]]</f>
        <v>1240</v>
      </c>
      <c r="I156">
        <f>IF(Table1[[#This Row],[Region]]="West",Table1[[#This Row],[Total]]*0.9,IF(Table1[[#This Row],[Month]]="Dec",Table1[[#This Row],[Total]]*0.9,0))</f>
        <v>0</v>
      </c>
      <c r="J156">
        <f>Table1[[#This Row],[Total]]-Table1[[#This Row],[Discount]]</f>
        <v>1240</v>
      </c>
    </row>
    <row r="157" spans="1:10">
      <c r="A157">
        <v>1</v>
      </c>
      <c r="B157" t="s">
        <v>6</v>
      </c>
      <c r="C157" t="s">
        <v>8</v>
      </c>
      <c r="D157">
        <f>VLOOKUP(Table1[[#This Row],[Product]],'Income Statements'!$C$4:$E$7,3,TRUE)</f>
        <v>46</v>
      </c>
      <c r="E157" t="s">
        <v>9</v>
      </c>
      <c r="F157" t="s">
        <v>7</v>
      </c>
      <c r="G157">
        <v>31</v>
      </c>
      <c r="H157">
        <f>Table1[[#This Row],[Price]]*Table1[[#This Row],[Unit]]</f>
        <v>1426</v>
      </c>
      <c r="I157">
        <f>IF(Table1[[#This Row],[Region]]="West",Table1[[#This Row],[Total]]*0.9,IF(Table1[[#This Row],[Month]]="Dec",Table1[[#This Row],[Total]]*0.9,0))</f>
        <v>0</v>
      </c>
      <c r="J157">
        <f>Table1[[#This Row],[Total]]-Table1[[#This Row],[Discount]]</f>
        <v>1426</v>
      </c>
    </row>
    <row r="158" spans="1:10">
      <c r="A158">
        <v>32</v>
      </c>
      <c r="B158" t="s">
        <v>6</v>
      </c>
      <c r="C158" t="s">
        <v>8</v>
      </c>
      <c r="D158">
        <f>VLOOKUP(Table1[[#This Row],[Product]],'Income Statements'!$C$4:$E$7,3,TRUE)</f>
        <v>46</v>
      </c>
      <c r="E158" t="s">
        <v>9</v>
      </c>
      <c r="F158" t="s">
        <v>25</v>
      </c>
      <c r="G158">
        <v>37</v>
      </c>
      <c r="H158">
        <f>Table1[[#This Row],[Price]]*Table1[[#This Row],[Unit]]</f>
        <v>1702</v>
      </c>
      <c r="I158">
        <f>IF(Table1[[#This Row],[Region]]="West",Table1[[#This Row],[Total]]*0.9,IF(Table1[[#This Row],[Month]]="Dec",Table1[[#This Row],[Total]]*0.9,0))</f>
        <v>1531.8</v>
      </c>
      <c r="J158">
        <f>Table1[[#This Row],[Total]]-Table1[[#This Row],[Discount]]</f>
        <v>170.20000000000005</v>
      </c>
    </row>
    <row r="159" spans="1:10">
      <c r="A159">
        <v>486</v>
      </c>
      <c r="B159" t="s">
        <v>6</v>
      </c>
      <c r="C159" t="s">
        <v>8</v>
      </c>
      <c r="D159">
        <f>VLOOKUP(Table1[[#This Row],[Product]],'Income Statements'!$C$4:$E$7,3,TRUE)</f>
        <v>46</v>
      </c>
      <c r="E159" t="s">
        <v>9</v>
      </c>
      <c r="F159" t="s">
        <v>11</v>
      </c>
      <c r="G159">
        <v>32</v>
      </c>
      <c r="H159">
        <f>Table1[[#This Row],[Price]]*Table1[[#This Row],[Unit]]</f>
        <v>1472</v>
      </c>
      <c r="I159">
        <f>IF(Table1[[#This Row],[Region]]="West",Table1[[#This Row],[Total]]*0.9,IF(Table1[[#This Row],[Month]]="Dec",Table1[[#This Row],[Total]]*0.9,0))</f>
        <v>0</v>
      </c>
      <c r="J159">
        <f>Table1[[#This Row],[Total]]-Table1[[#This Row],[Discount]]</f>
        <v>1472</v>
      </c>
    </row>
    <row r="160" spans="1:10">
      <c r="A160">
        <v>700</v>
      </c>
      <c r="B160" t="s">
        <v>6</v>
      </c>
      <c r="C160" t="s">
        <v>15</v>
      </c>
      <c r="D160">
        <f>VLOOKUP(Table1[[#This Row],[Product]],'Income Statements'!$C$4:$E$7,3,TRUE)</f>
        <v>48</v>
      </c>
      <c r="E160" t="s">
        <v>9</v>
      </c>
      <c r="F160" t="s">
        <v>11</v>
      </c>
      <c r="G160">
        <v>28</v>
      </c>
      <c r="H160">
        <f>Table1[[#This Row],[Price]]*Table1[[#This Row],[Unit]]</f>
        <v>1344</v>
      </c>
      <c r="I160">
        <f>IF(Table1[[#This Row],[Region]]="West",Table1[[#This Row],[Total]]*0.9,IF(Table1[[#This Row],[Month]]="Dec",Table1[[#This Row],[Total]]*0.9,0))</f>
        <v>0</v>
      </c>
      <c r="J160">
        <f>Table1[[#This Row],[Total]]-Table1[[#This Row],[Discount]]</f>
        <v>1344</v>
      </c>
    </row>
    <row r="161" spans="1:10">
      <c r="A161">
        <v>710</v>
      </c>
      <c r="B161" t="s">
        <v>6</v>
      </c>
      <c r="C161" t="s">
        <v>27</v>
      </c>
      <c r="D161">
        <f>VLOOKUP(Table1[[#This Row],[Product]],'Income Statements'!$C$4:$E$7,3,TRUE)</f>
        <v>35</v>
      </c>
      <c r="E161" t="s">
        <v>9</v>
      </c>
      <c r="F161" t="s">
        <v>11</v>
      </c>
      <c r="G161">
        <v>27</v>
      </c>
      <c r="H161">
        <f>Table1[[#This Row],[Price]]*Table1[[#This Row],[Unit]]</f>
        <v>945</v>
      </c>
      <c r="I161">
        <f>IF(Table1[[#This Row],[Region]]="West",Table1[[#This Row],[Total]]*0.9,IF(Table1[[#This Row],[Month]]="Dec",Table1[[#This Row],[Total]]*0.9,0))</f>
        <v>0</v>
      </c>
      <c r="J161">
        <f>Table1[[#This Row],[Total]]-Table1[[#This Row],[Discount]]</f>
        <v>945</v>
      </c>
    </row>
    <row r="162" spans="1:10">
      <c r="A162">
        <v>921</v>
      </c>
      <c r="B162" t="s">
        <v>6</v>
      </c>
      <c r="C162" t="s">
        <v>15</v>
      </c>
      <c r="D162">
        <f>VLOOKUP(Table1[[#This Row],[Product]],'Income Statements'!$C$4:$E$7,3,TRUE)</f>
        <v>48</v>
      </c>
      <c r="E162" t="s">
        <v>9</v>
      </c>
      <c r="F162" t="s">
        <v>7</v>
      </c>
      <c r="G162">
        <v>7</v>
      </c>
      <c r="H162">
        <f>Table1[[#This Row],[Price]]*Table1[[#This Row],[Unit]]</f>
        <v>336</v>
      </c>
      <c r="I162">
        <f>IF(Table1[[#This Row],[Region]]="West",Table1[[#This Row],[Total]]*0.9,IF(Table1[[#This Row],[Month]]="Dec",Table1[[#This Row],[Total]]*0.9,0))</f>
        <v>0</v>
      </c>
      <c r="J162">
        <f>Table1[[#This Row],[Total]]-Table1[[#This Row],[Discount]]</f>
        <v>336</v>
      </c>
    </row>
    <row r="163" spans="1:10">
      <c r="A163">
        <v>93</v>
      </c>
      <c r="B163" t="s">
        <v>6</v>
      </c>
      <c r="C163" t="s">
        <v>8</v>
      </c>
      <c r="D163">
        <f>VLOOKUP(Table1[[#This Row],[Product]],'Income Statements'!$C$4:$E$7,3,TRUE)</f>
        <v>46</v>
      </c>
      <c r="E163" t="s">
        <v>26</v>
      </c>
      <c r="F163" t="s">
        <v>7</v>
      </c>
      <c r="G163">
        <v>36</v>
      </c>
      <c r="H163">
        <f>Table1[[#This Row],[Price]]*Table1[[#This Row],[Unit]]</f>
        <v>1656</v>
      </c>
      <c r="I163">
        <f>IF(Table1[[#This Row],[Region]]="West",Table1[[#This Row],[Total]]*0.9,IF(Table1[[#This Row],[Month]]="Dec",Table1[[#This Row],[Total]]*0.9,0))</f>
        <v>0</v>
      </c>
      <c r="J163">
        <f>Table1[[#This Row],[Total]]-Table1[[#This Row],[Discount]]</f>
        <v>1656</v>
      </c>
    </row>
    <row r="164" spans="1:10">
      <c r="A164">
        <v>363</v>
      </c>
      <c r="B164" t="s">
        <v>6</v>
      </c>
      <c r="C164" t="s">
        <v>27</v>
      </c>
      <c r="D164">
        <f>VLOOKUP(Table1[[#This Row],[Product]],'Income Statements'!$C$4:$E$7,3,TRUE)</f>
        <v>35</v>
      </c>
      <c r="E164" t="s">
        <v>26</v>
      </c>
      <c r="F164" t="s">
        <v>11</v>
      </c>
      <c r="G164">
        <v>32</v>
      </c>
      <c r="H164">
        <f>Table1[[#This Row],[Price]]*Table1[[#This Row],[Unit]]</f>
        <v>1120</v>
      </c>
      <c r="I164">
        <f>IF(Table1[[#This Row],[Region]]="West",Table1[[#This Row],[Total]]*0.9,IF(Table1[[#This Row],[Month]]="Dec",Table1[[#This Row],[Total]]*0.9,0))</f>
        <v>0</v>
      </c>
      <c r="J164">
        <f>Table1[[#This Row],[Total]]-Table1[[#This Row],[Discount]]</f>
        <v>1120</v>
      </c>
    </row>
    <row r="165" spans="1:10">
      <c r="A165">
        <v>447</v>
      </c>
      <c r="B165" t="s">
        <v>6</v>
      </c>
      <c r="C165" t="s">
        <v>12</v>
      </c>
      <c r="D165">
        <f>VLOOKUP(Table1[[#This Row],[Product]],'Income Statements'!$C$4:$E$7,3,TRUE)</f>
        <v>62</v>
      </c>
      <c r="E165" t="s">
        <v>26</v>
      </c>
      <c r="F165" t="s">
        <v>25</v>
      </c>
      <c r="G165">
        <v>33</v>
      </c>
      <c r="H165">
        <f>Table1[[#This Row],[Price]]*Table1[[#This Row],[Unit]]</f>
        <v>2046</v>
      </c>
      <c r="I165">
        <f>IF(Table1[[#This Row],[Region]]="West",Table1[[#This Row],[Total]]*0.9,IF(Table1[[#This Row],[Month]]="Dec",Table1[[#This Row],[Total]]*0.9,0))</f>
        <v>1841.4</v>
      </c>
      <c r="J165">
        <f>Table1[[#This Row],[Total]]-Table1[[#This Row],[Discount]]</f>
        <v>204.59999999999991</v>
      </c>
    </row>
    <row r="166" spans="1:10">
      <c r="A166">
        <v>448</v>
      </c>
      <c r="B166" t="s">
        <v>6</v>
      </c>
      <c r="C166" t="s">
        <v>27</v>
      </c>
      <c r="D166">
        <f>VLOOKUP(Table1[[#This Row],[Product]],'Income Statements'!$C$4:$E$7,3,TRUE)</f>
        <v>35</v>
      </c>
      <c r="E166" t="s">
        <v>26</v>
      </c>
      <c r="F166" t="s">
        <v>7</v>
      </c>
      <c r="G166">
        <v>34</v>
      </c>
      <c r="H166">
        <f>Table1[[#This Row],[Price]]*Table1[[#This Row],[Unit]]</f>
        <v>1190</v>
      </c>
      <c r="I166">
        <f>IF(Table1[[#This Row],[Region]]="West",Table1[[#This Row],[Total]]*0.9,IF(Table1[[#This Row],[Month]]="Dec",Table1[[#This Row],[Total]]*0.9,0))</f>
        <v>0</v>
      </c>
      <c r="J166">
        <f>Table1[[#This Row],[Total]]-Table1[[#This Row],[Discount]]</f>
        <v>1190</v>
      </c>
    </row>
    <row r="167" spans="1:10">
      <c r="A167">
        <v>450</v>
      </c>
      <c r="B167" t="s">
        <v>6</v>
      </c>
      <c r="C167" t="s">
        <v>27</v>
      </c>
      <c r="D167">
        <f>VLOOKUP(Table1[[#This Row],[Product]],'Income Statements'!$C$4:$E$7,3,TRUE)</f>
        <v>35</v>
      </c>
      <c r="E167" t="s">
        <v>26</v>
      </c>
      <c r="F167" t="s">
        <v>7</v>
      </c>
      <c r="G167">
        <v>33</v>
      </c>
      <c r="H167">
        <f>Table1[[#This Row],[Price]]*Table1[[#This Row],[Unit]]</f>
        <v>1155</v>
      </c>
      <c r="I167">
        <f>IF(Table1[[#This Row],[Region]]="West",Table1[[#This Row],[Total]]*0.9,IF(Table1[[#This Row],[Month]]="Dec",Table1[[#This Row],[Total]]*0.9,0))</f>
        <v>0</v>
      </c>
      <c r="J167">
        <f>Table1[[#This Row],[Total]]-Table1[[#This Row],[Discount]]</f>
        <v>1155</v>
      </c>
    </row>
    <row r="168" spans="1:10">
      <c r="A168">
        <v>513</v>
      </c>
      <c r="B168" t="s">
        <v>6</v>
      </c>
      <c r="C168" t="s">
        <v>27</v>
      </c>
      <c r="D168">
        <f>VLOOKUP(Table1[[#This Row],[Product]],'Income Statements'!$C$4:$E$7,3,TRUE)</f>
        <v>35</v>
      </c>
      <c r="E168" t="s">
        <v>26</v>
      </c>
      <c r="F168" t="s">
        <v>18</v>
      </c>
      <c r="G168">
        <v>36</v>
      </c>
      <c r="H168">
        <f>Table1[[#This Row],[Price]]*Table1[[#This Row],[Unit]]</f>
        <v>1260</v>
      </c>
      <c r="I168">
        <f>IF(Table1[[#This Row],[Region]]="West",Table1[[#This Row],[Total]]*0.9,IF(Table1[[#This Row],[Month]]="Dec",Table1[[#This Row],[Total]]*0.9,0))</f>
        <v>0</v>
      </c>
      <c r="J168">
        <f>Table1[[#This Row],[Total]]-Table1[[#This Row],[Discount]]</f>
        <v>1260</v>
      </c>
    </row>
    <row r="169" spans="1:10">
      <c r="A169">
        <v>564</v>
      </c>
      <c r="B169" t="s">
        <v>6</v>
      </c>
      <c r="C169" t="s">
        <v>8</v>
      </c>
      <c r="D169">
        <f>VLOOKUP(Table1[[#This Row],[Product]],'Income Statements'!$C$4:$E$7,3,TRUE)</f>
        <v>46</v>
      </c>
      <c r="E169" t="s">
        <v>26</v>
      </c>
      <c r="F169" t="s">
        <v>25</v>
      </c>
      <c r="G169">
        <v>24</v>
      </c>
      <c r="H169">
        <f>Table1[[#This Row],[Price]]*Table1[[#This Row],[Unit]]</f>
        <v>1104</v>
      </c>
      <c r="I169">
        <f>IF(Table1[[#This Row],[Region]]="West",Table1[[#This Row],[Total]]*0.9,IF(Table1[[#This Row],[Month]]="Dec",Table1[[#This Row],[Total]]*0.9,0))</f>
        <v>993.6</v>
      </c>
      <c r="J169">
        <f>Table1[[#This Row],[Total]]-Table1[[#This Row],[Discount]]</f>
        <v>110.39999999999998</v>
      </c>
    </row>
    <row r="170" spans="1:10">
      <c r="A170">
        <v>566</v>
      </c>
      <c r="B170" t="s">
        <v>6</v>
      </c>
      <c r="C170" t="s">
        <v>12</v>
      </c>
      <c r="D170">
        <f>VLOOKUP(Table1[[#This Row],[Product]],'Income Statements'!$C$4:$E$7,3,TRUE)</f>
        <v>62</v>
      </c>
      <c r="E170" t="s">
        <v>26</v>
      </c>
      <c r="F170" t="s">
        <v>25</v>
      </c>
      <c r="G170">
        <v>41</v>
      </c>
      <c r="H170">
        <f>Table1[[#This Row],[Price]]*Table1[[#This Row],[Unit]]</f>
        <v>2542</v>
      </c>
      <c r="I170">
        <f>IF(Table1[[#This Row],[Region]]="West",Table1[[#This Row],[Total]]*0.9,IF(Table1[[#This Row],[Month]]="Dec",Table1[[#This Row],[Total]]*0.9,0))</f>
        <v>2287.8000000000002</v>
      </c>
      <c r="J170">
        <f>Table1[[#This Row],[Total]]-Table1[[#This Row],[Discount]]</f>
        <v>254.19999999999982</v>
      </c>
    </row>
    <row r="171" spans="1:10">
      <c r="A171">
        <v>614</v>
      </c>
      <c r="B171" t="s">
        <v>6</v>
      </c>
      <c r="C171" t="s">
        <v>15</v>
      </c>
      <c r="D171">
        <f>VLOOKUP(Table1[[#This Row],[Product]],'Income Statements'!$C$4:$E$7,3,TRUE)</f>
        <v>48</v>
      </c>
      <c r="E171" t="s">
        <v>26</v>
      </c>
      <c r="F171" t="s">
        <v>18</v>
      </c>
      <c r="G171">
        <v>32</v>
      </c>
      <c r="H171">
        <f>Table1[[#This Row],[Price]]*Table1[[#This Row],[Unit]]</f>
        <v>1536</v>
      </c>
      <c r="I171">
        <f>IF(Table1[[#This Row],[Region]]="West",Table1[[#This Row],[Total]]*0.9,IF(Table1[[#This Row],[Month]]="Dec",Table1[[#This Row],[Total]]*0.9,0))</f>
        <v>0</v>
      </c>
      <c r="J171">
        <f>Table1[[#This Row],[Total]]-Table1[[#This Row],[Discount]]</f>
        <v>1536</v>
      </c>
    </row>
    <row r="172" spans="1:10">
      <c r="A172">
        <v>694</v>
      </c>
      <c r="B172" t="s">
        <v>6</v>
      </c>
      <c r="C172" t="s">
        <v>12</v>
      </c>
      <c r="D172">
        <f>VLOOKUP(Table1[[#This Row],[Product]],'Income Statements'!$C$4:$E$7,3,TRUE)</f>
        <v>62</v>
      </c>
      <c r="E172" t="s">
        <v>26</v>
      </c>
      <c r="F172" t="s">
        <v>18</v>
      </c>
      <c r="G172">
        <v>20</v>
      </c>
      <c r="H172">
        <f>Table1[[#This Row],[Price]]*Table1[[#This Row],[Unit]]</f>
        <v>1240</v>
      </c>
      <c r="I172">
        <f>IF(Table1[[#This Row],[Region]]="West",Table1[[#This Row],[Total]]*0.9,IF(Table1[[#This Row],[Month]]="Dec",Table1[[#This Row],[Total]]*0.9,0))</f>
        <v>0</v>
      </c>
      <c r="J172">
        <f>Table1[[#This Row],[Total]]-Table1[[#This Row],[Discount]]</f>
        <v>1240</v>
      </c>
    </row>
    <row r="173" spans="1:10">
      <c r="A173">
        <v>785</v>
      </c>
      <c r="B173" t="s">
        <v>6</v>
      </c>
      <c r="C173" t="s">
        <v>12</v>
      </c>
      <c r="D173">
        <f>VLOOKUP(Table1[[#This Row],[Product]],'Income Statements'!$C$4:$E$7,3,TRUE)</f>
        <v>62</v>
      </c>
      <c r="E173" t="s">
        <v>26</v>
      </c>
      <c r="F173" t="s">
        <v>25</v>
      </c>
      <c r="G173">
        <v>35</v>
      </c>
      <c r="H173">
        <f>Table1[[#This Row],[Price]]*Table1[[#This Row],[Unit]]</f>
        <v>2170</v>
      </c>
      <c r="I173">
        <f>IF(Table1[[#This Row],[Region]]="West",Table1[[#This Row],[Total]]*0.9,IF(Table1[[#This Row],[Month]]="Dec",Table1[[#This Row],[Total]]*0.9,0))</f>
        <v>1953</v>
      </c>
      <c r="J173">
        <f>Table1[[#This Row],[Total]]-Table1[[#This Row],[Discount]]</f>
        <v>217</v>
      </c>
    </row>
    <row r="174" spans="1:10">
      <c r="A174">
        <v>835</v>
      </c>
      <c r="B174" t="s">
        <v>6</v>
      </c>
      <c r="C174" t="s">
        <v>8</v>
      </c>
      <c r="D174">
        <f>VLOOKUP(Table1[[#This Row],[Product]],'Income Statements'!$C$4:$E$7,3,TRUE)</f>
        <v>46</v>
      </c>
      <c r="E174" t="s">
        <v>26</v>
      </c>
      <c r="F174" t="s">
        <v>25</v>
      </c>
      <c r="G174">
        <v>25</v>
      </c>
      <c r="H174">
        <f>Table1[[#This Row],[Price]]*Table1[[#This Row],[Unit]]</f>
        <v>1150</v>
      </c>
      <c r="I174">
        <f>IF(Table1[[#This Row],[Region]]="West",Table1[[#This Row],[Total]]*0.9,IF(Table1[[#This Row],[Month]]="Dec",Table1[[#This Row],[Total]]*0.9,0))</f>
        <v>1035</v>
      </c>
      <c r="J174">
        <f>Table1[[#This Row],[Total]]-Table1[[#This Row],[Discount]]</f>
        <v>115</v>
      </c>
    </row>
    <row r="175" spans="1:10">
      <c r="A175">
        <v>140</v>
      </c>
      <c r="B175" t="s">
        <v>6</v>
      </c>
      <c r="C175" t="s">
        <v>12</v>
      </c>
      <c r="D175">
        <f>VLOOKUP(Table1[[#This Row],[Product]],'Income Statements'!$C$4:$E$7,3,TRUE)</f>
        <v>62</v>
      </c>
      <c r="E175" t="s">
        <v>22</v>
      </c>
      <c r="F175" t="s">
        <v>11</v>
      </c>
      <c r="G175">
        <v>22</v>
      </c>
      <c r="H175">
        <f>Table1[[#This Row],[Price]]*Table1[[#This Row],[Unit]]</f>
        <v>1364</v>
      </c>
      <c r="I175">
        <f>IF(Table1[[#This Row],[Region]]="West",Table1[[#This Row],[Total]]*0.9,IF(Table1[[#This Row],[Month]]="Dec",Table1[[#This Row],[Total]]*0.9,0))</f>
        <v>1227.6000000000001</v>
      </c>
      <c r="J175">
        <f>Table1[[#This Row],[Total]]-Table1[[#This Row],[Discount]]</f>
        <v>136.39999999999986</v>
      </c>
    </row>
    <row r="176" spans="1:10">
      <c r="A176">
        <v>620</v>
      </c>
      <c r="B176" t="s">
        <v>6</v>
      </c>
      <c r="C176" t="s">
        <v>12</v>
      </c>
      <c r="D176">
        <f>VLOOKUP(Table1[[#This Row],[Product]],'Income Statements'!$C$4:$E$7,3,TRUE)</f>
        <v>62</v>
      </c>
      <c r="E176" t="s">
        <v>22</v>
      </c>
      <c r="F176" t="s">
        <v>18</v>
      </c>
      <c r="G176">
        <v>30</v>
      </c>
      <c r="H176">
        <f>Table1[[#This Row],[Price]]*Table1[[#This Row],[Unit]]</f>
        <v>1860</v>
      </c>
      <c r="I176">
        <f>IF(Table1[[#This Row],[Region]]="West",Table1[[#This Row],[Total]]*0.9,IF(Table1[[#This Row],[Month]]="Dec",Table1[[#This Row],[Total]]*0.9,0))</f>
        <v>1674</v>
      </c>
      <c r="J176">
        <f>Table1[[#This Row],[Total]]-Table1[[#This Row],[Discount]]</f>
        <v>186</v>
      </c>
    </row>
    <row r="177" spans="1:10">
      <c r="A177">
        <v>678</v>
      </c>
      <c r="B177" t="s">
        <v>6</v>
      </c>
      <c r="C177" t="s">
        <v>27</v>
      </c>
      <c r="D177">
        <f>VLOOKUP(Table1[[#This Row],[Product]],'Income Statements'!$C$4:$E$7,3,TRUE)</f>
        <v>35</v>
      </c>
      <c r="E177" t="s">
        <v>22</v>
      </c>
      <c r="F177" t="s">
        <v>11</v>
      </c>
      <c r="G177">
        <v>16</v>
      </c>
      <c r="H177">
        <f>Table1[[#This Row],[Price]]*Table1[[#This Row],[Unit]]</f>
        <v>560</v>
      </c>
      <c r="I177">
        <f>IF(Table1[[#This Row],[Region]]="West",Table1[[#This Row],[Total]]*0.9,IF(Table1[[#This Row],[Month]]="Dec",Table1[[#This Row],[Total]]*0.9,0))</f>
        <v>504</v>
      </c>
      <c r="J177">
        <f>Table1[[#This Row],[Total]]-Table1[[#This Row],[Discount]]</f>
        <v>56</v>
      </c>
    </row>
    <row r="178" spans="1:10">
      <c r="A178">
        <v>713</v>
      </c>
      <c r="B178" t="s">
        <v>6</v>
      </c>
      <c r="C178" t="s">
        <v>8</v>
      </c>
      <c r="D178">
        <f>VLOOKUP(Table1[[#This Row],[Product]],'Income Statements'!$C$4:$E$7,3,TRUE)</f>
        <v>46</v>
      </c>
      <c r="E178" t="s">
        <v>22</v>
      </c>
      <c r="F178" t="s">
        <v>18</v>
      </c>
      <c r="G178">
        <v>35</v>
      </c>
      <c r="H178">
        <f>Table1[[#This Row],[Price]]*Table1[[#This Row],[Unit]]</f>
        <v>1610</v>
      </c>
      <c r="I178">
        <f>IF(Table1[[#This Row],[Region]]="West",Table1[[#This Row],[Total]]*0.9,IF(Table1[[#This Row],[Month]]="Dec",Table1[[#This Row],[Total]]*0.9,0))</f>
        <v>1449</v>
      </c>
      <c r="J178">
        <f>Table1[[#This Row],[Total]]-Table1[[#This Row],[Discount]]</f>
        <v>161</v>
      </c>
    </row>
    <row r="179" spans="1:10">
      <c r="A179">
        <v>803</v>
      </c>
      <c r="B179" t="s">
        <v>6</v>
      </c>
      <c r="C179" t="s">
        <v>15</v>
      </c>
      <c r="D179">
        <f>VLOOKUP(Table1[[#This Row],[Product]],'Income Statements'!$C$4:$E$7,3,TRUE)</f>
        <v>48</v>
      </c>
      <c r="E179" t="s">
        <v>22</v>
      </c>
      <c r="F179" t="s">
        <v>11</v>
      </c>
      <c r="G179">
        <v>43</v>
      </c>
      <c r="H179">
        <f>Table1[[#This Row],[Price]]*Table1[[#This Row],[Unit]]</f>
        <v>2064</v>
      </c>
      <c r="I179">
        <f>IF(Table1[[#This Row],[Region]]="West",Table1[[#This Row],[Total]]*0.9,IF(Table1[[#This Row],[Month]]="Dec",Table1[[#This Row],[Total]]*0.9,0))</f>
        <v>1857.6000000000001</v>
      </c>
      <c r="J179">
        <f>Table1[[#This Row],[Total]]-Table1[[#This Row],[Discount]]</f>
        <v>206.39999999999986</v>
      </c>
    </row>
    <row r="180" spans="1:10">
      <c r="A180">
        <v>849</v>
      </c>
      <c r="B180" t="s">
        <v>6</v>
      </c>
      <c r="C180" t="s">
        <v>8</v>
      </c>
      <c r="D180">
        <f>VLOOKUP(Table1[[#This Row],[Product]],'Income Statements'!$C$4:$E$7,3,TRUE)</f>
        <v>46</v>
      </c>
      <c r="E180" t="s">
        <v>22</v>
      </c>
      <c r="F180" t="s">
        <v>25</v>
      </c>
      <c r="G180">
        <v>17</v>
      </c>
      <c r="H180">
        <f>Table1[[#This Row],[Price]]*Table1[[#This Row],[Unit]]</f>
        <v>782</v>
      </c>
      <c r="I180">
        <f>IF(Table1[[#This Row],[Region]]="West",Table1[[#This Row],[Total]]*0.9,IF(Table1[[#This Row],[Month]]="Dec",Table1[[#This Row],[Total]]*0.9,0))</f>
        <v>703.80000000000007</v>
      </c>
      <c r="J180">
        <f>Table1[[#This Row],[Total]]-Table1[[#This Row],[Discount]]</f>
        <v>78.199999999999932</v>
      </c>
    </row>
    <row r="181" spans="1:10">
      <c r="A181">
        <v>959</v>
      </c>
      <c r="B181" t="s">
        <v>6</v>
      </c>
      <c r="C181" t="s">
        <v>15</v>
      </c>
      <c r="D181">
        <f>VLOOKUP(Table1[[#This Row],[Product]],'Income Statements'!$C$4:$E$7,3,TRUE)</f>
        <v>48</v>
      </c>
      <c r="E181" t="s">
        <v>22</v>
      </c>
      <c r="F181" t="s">
        <v>25</v>
      </c>
      <c r="G181">
        <v>27</v>
      </c>
      <c r="H181">
        <f>Table1[[#This Row],[Price]]*Table1[[#This Row],[Unit]]</f>
        <v>1296</v>
      </c>
      <c r="I181">
        <f>IF(Table1[[#This Row],[Region]]="West",Table1[[#This Row],[Total]]*0.9,IF(Table1[[#This Row],[Month]]="Dec",Table1[[#This Row],[Total]]*0.9,0))</f>
        <v>1166.4000000000001</v>
      </c>
      <c r="J181">
        <f>Table1[[#This Row],[Total]]-Table1[[#This Row],[Discount]]</f>
        <v>129.59999999999991</v>
      </c>
    </row>
    <row r="182" spans="1:10">
      <c r="A182">
        <v>223</v>
      </c>
      <c r="B182" t="s">
        <v>6</v>
      </c>
      <c r="C182" t="s">
        <v>27</v>
      </c>
      <c r="D182">
        <f>VLOOKUP(Table1[[#This Row],[Product]],'Income Statements'!$C$4:$E$7,3,TRUE)</f>
        <v>35</v>
      </c>
      <c r="E182" t="s">
        <v>28</v>
      </c>
      <c r="F182" t="s">
        <v>18</v>
      </c>
      <c r="G182">
        <v>9</v>
      </c>
      <c r="H182">
        <f>Table1[[#This Row],[Price]]*Table1[[#This Row],[Unit]]</f>
        <v>315</v>
      </c>
      <c r="I182">
        <f>IF(Table1[[#This Row],[Region]]="West",Table1[[#This Row],[Total]]*0.9,IF(Table1[[#This Row],[Month]]="Dec",Table1[[#This Row],[Total]]*0.9,0))</f>
        <v>0</v>
      </c>
      <c r="J182">
        <f>Table1[[#This Row],[Total]]-Table1[[#This Row],[Discount]]</f>
        <v>315</v>
      </c>
    </row>
    <row r="183" spans="1:10">
      <c r="A183">
        <v>245</v>
      </c>
      <c r="B183" t="s">
        <v>6</v>
      </c>
      <c r="C183" t="s">
        <v>15</v>
      </c>
      <c r="D183">
        <f>VLOOKUP(Table1[[#This Row],[Product]],'Income Statements'!$C$4:$E$7,3,TRUE)</f>
        <v>48</v>
      </c>
      <c r="E183" t="s">
        <v>28</v>
      </c>
      <c r="F183" t="s">
        <v>25</v>
      </c>
      <c r="G183">
        <v>31</v>
      </c>
      <c r="H183">
        <f>Table1[[#This Row],[Price]]*Table1[[#This Row],[Unit]]</f>
        <v>1488</v>
      </c>
      <c r="I183">
        <f>IF(Table1[[#This Row],[Region]]="West",Table1[[#This Row],[Total]]*0.9,IF(Table1[[#This Row],[Month]]="Dec",Table1[[#This Row],[Total]]*0.9,0))</f>
        <v>1339.2</v>
      </c>
      <c r="J183">
        <f>Table1[[#This Row],[Total]]-Table1[[#This Row],[Discount]]</f>
        <v>148.79999999999995</v>
      </c>
    </row>
    <row r="184" spans="1:10">
      <c r="A184">
        <v>354</v>
      </c>
      <c r="B184" t="s">
        <v>6</v>
      </c>
      <c r="C184" t="s">
        <v>12</v>
      </c>
      <c r="D184">
        <f>VLOOKUP(Table1[[#This Row],[Product]],'Income Statements'!$C$4:$E$7,3,TRUE)</f>
        <v>62</v>
      </c>
      <c r="E184" t="s">
        <v>28</v>
      </c>
      <c r="F184" t="s">
        <v>18</v>
      </c>
      <c r="G184">
        <v>48</v>
      </c>
      <c r="H184">
        <f>Table1[[#This Row],[Price]]*Table1[[#This Row],[Unit]]</f>
        <v>2976</v>
      </c>
      <c r="I184">
        <f>IF(Table1[[#This Row],[Region]]="West",Table1[[#This Row],[Total]]*0.9,IF(Table1[[#This Row],[Month]]="Dec",Table1[[#This Row],[Total]]*0.9,0))</f>
        <v>0</v>
      </c>
      <c r="J184">
        <f>Table1[[#This Row],[Total]]-Table1[[#This Row],[Discount]]</f>
        <v>2976</v>
      </c>
    </row>
    <row r="185" spans="1:10">
      <c r="A185">
        <v>586</v>
      </c>
      <c r="B185" t="s">
        <v>6</v>
      </c>
      <c r="C185" t="s">
        <v>27</v>
      </c>
      <c r="D185">
        <f>VLOOKUP(Table1[[#This Row],[Product]],'Income Statements'!$C$4:$E$7,3,TRUE)</f>
        <v>35</v>
      </c>
      <c r="E185" t="s">
        <v>28</v>
      </c>
      <c r="F185" t="s">
        <v>7</v>
      </c>
      <c r="G185">
        <v>5</v>
      </c>
      <c r="H185">
        <f>Table1[[#This Row],[Price]]*Table1[[#This Row],[Unit]]</f>
        <v>175</v>
      </c>
      <c r="I185">
        <f>IF(Table1[[#This Row],[Region]]="West",Table1[[#This Row],[Total]]*0.9,IF(Table1[[#This Row],[Month]]="Dec",Table1[[#This Row],[Total]]*0.9,0))</f>
        <v>0</v>
      </c>
      <c r="J185">
        <f>Table1[[#This Row],[Total]]-Table1[[#This Row],[Discount]]</f>
        <v>175</v>
      </c>
    </row>
    <row r="186" spans="1:10">
      <c r="A186">
        <v>679</v>
      </c>
      <c r="B186" t="s">
        <v>6</v>
      </c>
      <c r="C186" t="s">
        <v>15</v>
      </c>
      <c r="D186">
        <f>VLOOKUP(Table1[[#This Row],[Product]],'Income Statements'!$C$4:$E$7,3,TRUE)</f>
        <v>48</v>
      </c>
      <c r="E186" t="s">
        <v>28</v>
      </c>
      <c r="F186" t="s">
        <v>11</v>
      </c>
      <c r="G186">
        <v>47</v>
      </c>
      <c r="H186">
        <f>Table1[[#This Row],[Price]]*Table1[[#This Row],[Unit]]</f>
        <v>2256</v>
      </c>
      <c r="I186">
        <f>IF(Table1[[#This Row],[Region]]="West",Table1[[#This Row],[Total]]*0.9,IF(Table1[[#This Row],[Month]]="Dec",Table1[[#This Row],[Total]]*0.9,0))</f>
        <v>0</v>
      </c>
      <c r="J186">
        <f>Table1[[#This Row],[Total]]-Table1[[#This Row],[Discount]]</f>
        <v>2256</v>
      </c>
    </row>
    <row r="187" spans="1:10">
      <c r="A187">
        <v>873</v>
      </c>
      <c r="B187" t="s">
        <v>6</v>
      </c>
      <c r="C187" t="s">
        <v>8</v>
      </c>
      <c r="D187">
        <f>VLOOKUP(Table1[[#This Row],[Product]],'Income Statements'!$C$4:$E$7,3,TRUE)</f>
        <v>46</v>
      </c>
      <c r="E187" t="s">
        <v>28</v>
      </c>
      <c r="F187" t="s">
        <v>11</v>
      </c>
      <c r="G187">
        <v>7</v>
      </c>
      <c r="H187">
        <f>Table1[[#This Row],[Price]]*Table1[[#This Row],[Unit]]</f>
        <v>322</v>
      </c>
      <c r="I187">
        <f>IF(Table1[[#This Row],[Region]]="West",Table1[[#This Row],[Total]]*0.9,IF(Table1[[#This Row],[Month]]="Dec",Table1[[#This Row],[Total]]*0.9,0))</f>
        <v>0</v>
      </c>
      <c r="J187">
        <f>Table1[[#This Row],[Total]]-Table1[[#This Row],[Discount]]</f>
        <v>322</v>
      </c>
    </row>
    <row r="188" spans="1:10">
      <c r="A188">
        <v>48</v>
      </c>
      <c r="B188" t="s">
        <v>6</v>
      </c>
      <c r="C188" t="s">
        <v>27</v>
      </c>
      <c r="D188">
        <f>VLOOKUP(Table1[[#This Row],[Product]],'Income Statements'!$C$4:$E$7,3,TRUE)</f>
        <v>35</v>
      </c>
      <c r="E188" t="s">
        <v>20</v>
      </c>
      <c r="F188" t="s">
        <v>11</v>
      </c>
      <c r="G188">
        <v>41</v>
      </c>
      <c r="H188">
        <f>Table1[[#This Row],[Price]]*Table1[[#This Row],[Unit]]</f>
        <v>1435</v>
      </c>
      <c r="I188">
        <f>IF(Table1[[#This Row],[Region]]="West",Table1[[#This Row],[Total]]*0.9,IF(Table1[[#This Row],[Month]]="Dec",Table1[[#This Row],[Total]]*0.9,0))</f>
        <v>0</v>
      </c>
      <c r="J188">
        <f>Table1[[#This Row],[Total]]-Table1[[#This Row],[Discount]]</f>
        <v>1435</v>
      </c>
    </row>
    <row r="189" spans="1:10">
      <c r="A189">
        <v>58</v>
      </c>
      <c r="B189" t="s">
        <v>6</v>
      </c>
      <c r="C189" t="s">
        <v>12</v>
      </c>
      <c r="D189">
        <f>VLOOKUP(Table1[[#This Row],[Product]],'Income Statements'!$C$4:$E$7,3,TRUE)</f>
        <v>62</v>
      </c>
      <c r="E189" t="s">
        <v>20</v>
      </c>
      <c r="F189" t="s">
        <v>25</v>
      </c>
      <c r="G189">
        <v>27</v>
      </c>
      <c r="H189">
        <f>Table1[[#This Row],[Price]]*Table1[[#This Row],[Unit]]</f>
        <v>1674</v>
      </c>
      <c r="I189">
        <f>IF(Table1[[#This Row],[Region]]="West",Table1[[#This Row],[Total]]*0.9,IF(Table1[[#This Row],[Month]]="Dec",Table1[[#This Row],[Total]]*0.9,0))</f>
        <v>1506.6000000000001</v>
      </c>
      <c r="J189">
        <f>Table1[[#This Row],[Total]]-Table1[[#This Row],[Discount]]</f>
        <v>167.39999999999986</v>
      </c>
    </row>
    <row r="190" spans="1:10">
      <c r="A190">
        <v>171</v>
      </c>
      <c r="B190" t="s">
        <v>6</v>
      </c>
      <c r="C190" t="s">
        <v>12</v>
      </c>
      <c r="D190">
        <f>VLOOKUP(Table1[[#This Row],[Product]],'Income Statements'!$C$4:$E$7,3,TRUE)</f>
        <v>62</v>
      </c>
      <c r="E190" t="s">
        <v>20</v>
      </c>
      <c r="F190" t="s">
        <v>25</v>
      </c>
      <c r="G190">
        <v>22</v>
      </c>
      <c r="H190">
        <f>Table1[[#This Row],[Price]]*Table1[[#This Row],[Unit]]</f>
        <v>1364</v>
      </c>
      <c r="I190">
        <f>IF(Table1[[#This Row],[Region]]="West",Table1[[#This Row],[Total]]*0.9,IF(Table1[[#This Row],[Month]]="Dec",Table1[[#This Row],[Total]]*0.9,0))</f>
        <v>1227.6000000000001</v>
      </c>
      <c r="J190">
        <f>Table1[[#This Row],[Total]]-Table1[[#This Row],[Discount]]</f>
        <v>136.39999999999986</v>
      </c>
    </row>
    <row r="191" spans="1:10">
      <c r="A191">
        <v>478</v>
      </c>
      <c r="B191" t="s">
        <v>6</v>
      </c>
      <c r="C191" t="s">
        <v>27</v>
      </c>
      <c r="D191">
        <f>VLOOKUP(Table1[[#This Row],[Product]],'Income Statements'!$C$4:$E$7,3,TRUE)</f>
        <v>35</v>
      </c>
      <c r="E191" t="s">
        <v>20</v>
      </c>
      <c r="F191" t="s">
        <v>7</v>
      </c>
      <c r="G191">
        <v>4</v>
      </c>
      <c r="H191">
        <f>Table1[[#This Row],[Price]]*Table1[[#This Row],[Unit]]</f>
        <v>140</v>
      </c>
      <c r="I191">
        <f>IF(Table1[[#This Row],[Region]]="West",Table1[[#This Row],[Total]]*0.9,IF(Table1[[#This Row],[Month]]="Dec",Table1[[#This Row],[Total]]*0.9,0))</f>
        <v>0</v>
      </c>
      <c r="J191">
        <f>Table1[[#This Row],[Total]]-Table1[[#This Row],[Discount]]</f>
        <v>140</v>
      </c>
    </row>
    <row r="192" spans="1:10">
      <c r="A192">
        <v>489</v>
      </c>
      <c r="B192" t="s">
        <v>6</v>
      </c>
      <c r="C192" t="s">
        <v>27</v>
      </c>
      <c r="D192">
        <f>VLOOKUP(Table1[[#This Row],[Product]],'Income Statements'!$C$4:$E$7,3,TRUE)</f>
        <v>35</v>
      </c>
      <c r="E192" t="s">
        <v>20</v>
      </c>
      <c r="F192" t="s">
        <v>25</v>
      </c>
      <c r="G192">
        <v>8</v>
      </c>
      <c r="H192">
        <f>Table1[[#This Row],[Price]]*Table1[[#This Row],[Unit]]</f>
        <v>280</v>
      </c>
      <c r="I192">
        <f>IF(Table1[[#This Row],[Region]]="West",Table1[[#This Row],[Total]]*0.9,IF(Table1[[#This Row],[Month]]="Dec",Table1[[#This Row],[Total]]*0.9,0))</f>
        <v>252</v>
      </c>
      <c r="J192">
        <f>Table1[[#This Row],[Total]]-Table1[[#This Row],[Discount]]</f>
        <v>28</v>
      </c>
    </row>
    <row r="193" spans="1:10">
      <c r="A193">
        <v>765</v>
      </c>
      <c r="B193" t="s">
        <v>6</v>
      </c>
      <c r="C193" t="s">
        <v>12</v>
      </c>
      <c r="D193">
        <f>VLOOKUP(Table1[[#This Row],[Product]],'Income Statements'!$C$4:$E$7,3,TRUE)</f>
        <v>62</v>
      </c>
      <c r="E193" t="s">
        <v>20</v>
      </c>
      <c r="F193" t="s">
        <v>7</v>
      </c>
      <c r="G193">
        <v>19</v>
      </c>
      <c r="H193">
        <f>Table1[[#This Row],[Price]]*Table1[[#This Row],[Unit]]</f>
        <v>1178</v>
      </c>
      <c r="I193">
        <f>IF(Table1[[#This Row],[Region]]="West",Table1[[#This Row],[Total]]*0.9,IF(Table1[[#This Row],[Month]]="Dec",Table1[[#This Row],[Total]]*0.9,0))</f>
        <v>0</v>
      </c>
      <c r="J193">
        <f>Table1[[#This Row],[Total]]-Table1[[#This Row],[Discount]]</f>
        <v>1178</v>
      </c>
    </row>
    <row r="194" spans="1:10">
      <c r="A194">
        <v>961</v>
      </c>
      <c r="B194" t="s">
        <v>6</v>
      </c>
      <c r="C194" t="s">
        <v>15</v>
      </c>
      <c r="D194">
        <f>VLOOKUP(Table1[[#This Row],[Product]],'Income Statements'!$C$4:$E$7,3,TRUE)</f>
        <v>48</v>
      </c>
      <c r="E194" t="s">
        <v>20</v>
      </c>
      <c r="F194" t="s">
        <v>7</v>
      </c>
      <c r="G194">
        <v>1</v>
      </c>
      <c r="H194">
        <f>Table1[[#This Row],[Price]]*Table1[[#This Row],[Unit]]</f>
        <v>48</v>
      </c>
      <c r="I194">
        <f>IF(Table1[[#This Row],[Region]]="West",Table1[[#This Row],[Total]]*0.9,IF(Table1[[#This Row],[Month]]="Dec",Table1[[#This Row],[Total]]*0.9,0))</f>
        <v>0</v>
      </c>
      <c r="J194">
        <f>Table1[[#This Row],[Total]]-Table1[[#This Row],[Discount]]</f>
        <v>48</v>
      </c>
    </row>
    <row r="195" spans="1:10">
      <c r="A195">
        <v>980</v>
      </c>
      <c r="B195" t="s">
        <v>6</v>
      </c>
      <c r="C195" t="s">
        <v>27</v>
      </c>
      <c r="D195">
        <f>VLOOKUP(Table1[[#This Row],[Product]],'Income Statements'!$C$4:$E$7,3,TRUE)</f>
        <v>35</v>
      </c>
      <c r="E195" t="s">
        <v>20</v>
      </c>
      <c r="F195" t="s">
        <v>25</v>
      </c>
      <c r="G195">
        <v>45</v>
      </c>
      <c r="H195">
        <f>Table1[[#This Row],[Price]]*Table1[[#This Row],[Unit]]</f>
        <v>1575</v>
      </c>
      <c r="I195">
        <f>IF(Table1[[#This Row],[Region]]="West",Table1[[#This Row],[Total]]*0.9,IF(Table1[[#This Row],[Month]]="Dec",Table1[[#This Row],[Total]]*0.9,0))</f>
        <v>1417.5</v>
      </c>
      <c r="J195">
        <f>Table1[[#This Row],[Total]]-Table1[[#This Row],[Discount]]</f>
        <v>157.5</v>
      </c>
    </row>
    <row r="196" spans="1:10">
      <c r="A196">
        <v>22</v>
      </c>
      <c r="B196" t="s">
        <v>6</v>
      </c>
      <c r="C196" t="s">
        <v>8</v>
      </c>
      <c r="D196">
        <f>VLOOKUP(Table1[[#This Row],[Product]],'Income Statements'!$C$4:$E$7,3,TRUE)</f>
        <v>46</v>
      </c>
      <c r="E196" t="s">
        <v>16</v>
      </c>
      <c r="F196" t="s">
        <v>18</v>
      </c>
      <c r="G196">
        <v>25</v>
      </c>
      <c r="H196">
        <f>Table1[[#This Row],[Price]]*Table1[[#This Row],[Unit]]</f>
        <v>1150</v>
      </c>
      <c r="I196">
        <f>IF(Table1[[#This Row],[Region]]="West",Table1[[#This Row],[Total]]*0.9,IF(Table1[[#This Row],[Month]]="Dec",Table1[[#This Row],[Total]]*0.9,0))</f>
        <v>0</v>
      </c>
      <c r="J196">
        <f>Table1[[#This Row],[Total]]-Table1[[#This Row],[Discount]]</f>
        <v>1150</v>
      </c>
    </row>
    <row r="197" spans="1:10">
      <c r="A197">
        <v>62</v>
      </c>
      <c r="B197" t="s">
        <v>6</v>
      </c>
      <c r="C197" t="s">
        <v>27</v>
      </c>
      <c r="D197">
        <f>VLOOKUP(Table1[[#This Row],[Product]],'Income Statements'!$C$4:$E$7,3,TRUE)</f>
        <v>35</v>
      </c>
      <c r="E197" t="s">
        <v>16</v>
      </c>
      <c r="F197" t="s">
        <v>25</v>
      </c>
      <c r="G197">
        <v>31</v>
      </c>
      <c r="H197">
        <f>Table1[[#This Row],[Price]]*Table1[[#This Row],[Unit]]</f>
        <v>1085</v>
      </c>
      <c r="I197">
        <f>IF(Table1[[#This Row],[Region]]="West",Table1[[#This Row],[Total]]*0.9,IF(Table1[[#This Row],[Month]]="Dec",Table1[[#This Row],[Total]]*0.9,0))</f>
        <v>976.5</v>
      </c>
      <c r="J197">
        <f>Table1[[#This Row],[Total]]-Table1[[#This Row],[Discount]]</f>
        <v>108.5</v>
      </c>
    </row>
    <row r="198" spans="1:10">
      <c r="A198">
        <v>177</v>
      </c>
      <c r="B198" t="s">
        <v>6</v>
      </c>
      <c r="C198" t="s">
        <v>8</v>
      </c>
      <c r="D198">
        <f>VLOOKUP(Table1[[#This Row],[Product]],'Income Statements'!$C$4:$E$7,3,TRUE)</f>
        <v>46</v>
      </c>
      <c r="E198" t="s">
        <v>16</v>
      </c>
      <c r="F198" t="s">
        <v>11</v>
      </c>
      <c r="G198">
        <v>40</v>
      </c>
      <c r="H198">
        <f>Table1[[#This Row],[Price]]*Table1[[#This Row],[Unit]]</f>
        <v>1840</v>
      </c>
      <c r="I198">
        <f>IF(Table1[[#This Row],[Region]]="West",Table1[[#This Row],[Total]]*0.9,IF(Table1[[#This Row],[Month]]="Dec",Table1[[#This Row],[Total]]*0.9,0))</f>
        <v>0</v>
      </c>
      <c r="J198">
        <f>Table1[[#This Row],[Total]]-Table1[[#This Row],[Discount]]</f>
        <v>1840</v>
      </c>
    </row>
    <row r="199" spans="1:10">
      <c r="A199">
        <v>357</v>
      </c>
      <c r="B199" t="s">
        <v>6</v>
      </c>
      <c r="C199" t="s">
        <v>12</v>
      </c>
      <c r="D199">
        <f>VLOOKUP(Table1[[#This Row],[Product]],'Income Statements'!$C$4:$E$7,3,TRUE)</f>
        <v>62</v>
      </c>
      <c r="E199" t="s">
        <v>16</v>
      </c>
      <c r="F199" t="s">
        <v>18</v>
      </c>
      <c r="G199">
        <v>26</v>
      </c>
      <c r="H199">
        <f>Table1[[#This Row],[Price]]*Table1[[#This Row],[Unit]]</f>
        <v>1612</v>
      </c>
      <c r="I199">
        <f>IF(Table1[[#This Row],[Region]]="West",Table1[[#This Row],[Total]]*0.9,IF(Table1[[#This Row],[Month]]="Dec",Table1[[#This Row],[Total]]*0.9,0))</f>
        <v>0</v>
      </c>
      <c r="J199">
        <f>Table1[[#This Row],[Total]]-Table1[[#This Row],[Discount]]</f>
        <v>1612</v>
      </c>
    </row>
    <row r="200" spans="1:10">
      <c r="A200">
        <v>367</v>
      </c>
      <c r="B200" t="s">
        <v>6</v>
      </c>
      <c r="C200" t="s">
        <v>15</v>
      </c>
      <c r="D200">
        <f>VLOOKUP(Table1[[#This Row],[Product]],'Income Statements'!$C$4:$E$7,3,TRUE)</f>
        <v>48</v>
      </c>
      <c r="E200" t="s">
        <v>16</v>
      </c>
      <c r="F200" t="s">
        <v>11</v>
      </c>
      <c r="G200">
        <v>20</v>
      </c>
      <c r="H200">
        <f>Table1[[#This Row],[Price]]*Table1[[#This Row],[Unit]]</f>
        <v>960</v>
      </c>
      <c r="I200">
        <f>IF(Table1[[#This Row],[Region]]="West",Table1[[#This Row],[Total]]*0.9,IF(Table1[[#This Row],[Month]]="Dec",Table1[[#This Row],[Total]]*0.9,0))</f>
        <v>0</v>
      </c>
      <c r="J200">
        <f>Table1[[#This Row],[Total]]-Table1[[#This Row],[Discount]]</f>
        <v>960</v>
      </c>
    </row>
    <row r="201" spans="1:10">
      <c r="A201">
        <v>590</v>
      </c>
      <c r="B201" t="s">
        <v>6</v>
      </c>
      <c r="C201" t="s">
        <v>15</v>
      </c>
      <c r="D201">
        <f>VLOOKUP(Table1[[#This Row],[Product]],'Income Statements'!$C$4:$E$7,3,TRUE)</f>
        <v>48</v>
      </c>
      <c r="E201" t="s">
        <v>16</v>
      </c>
      <c r="F201" t="s">
        <v>7</v>
      </c>
      <c r="G201">
        <v>11</v>
      </c>
      <c r="H201">
        <f>Table1[[#This Row],[Price]]*Table1[[#This Row],[Unit]]</f>
        <v>528</v>
      </c>
      <c r="I201">
        <f>IF(Table1[[#This Row],[Region]]="West",Table1[[#This Row],[Total]]*0.9,IF(Table1[[#This Row],[Month]]="Dec",Table1[[#This Row],[Total]]*0.9,0))</f>
        <v>0</v>
      </c>
      <c r="J201">
        <f>Table1[[#This Row],[Total]]-Table1[[#This Row],[Discount]]</f>
        <v>528</v>
      </c>
    </row>
    <row r="202" spans="1:10">
      <c r="A202">
        <v>594</v>
      </c>
      <c r="B202" t="s">
        <v>6</v>
      </c>
      <c r="C202" t="s">
        <v>27</v>
      </c>
      <c r="D202">
        <f>VLOOKUP(Table1[[#This Row],[Product]],'Income Statements'!$C$4:$E$7,3,TRUE)</f>
        <v>35</v>
      </c>
      <c r="E202" t="s">
        <v>16</v>
      </c>
      <c r="F202" t="s">
        <v>7</v>
      </c>
      <c r="G202">
        <v>41</v>
      </c>
      <c r="H202">
        <f>Table1[[#This Row],[Price]]*Table1[[#This Row],[Unit]]</f>
        <v>1435</v>
      </c>
      <c r="I202">
        <f>IF(Table1[[#This Row],[Region]]="West",Table1[[#This Row],[Total]]*0.9,IF(Table1[[#This Row],[Month]]="Dec",Table1[[#This Row],[Total]]*0.9,0))</f>
        <v>0</v>
      </c>
      <c r="J202">
        <f>Table1[[#This Row],[Total]]-Table1[[#This Row],[Discount]]</f>
        <v>1435</v>
      </c>
    </row>
    <row r="203" spans="1:10">
      <c r="A203">
        <v>653</v>
      </c>
      <c r="B203" t="s">
        <v>6</v>
      </c>
      <c r="C203" t="s">
        <v>8</v>
      </c>
      <c r="D203">
        <f>VLOOKUP(Table1[[#This Row],[Product]],'Income Statements'!$C$4:$E$7,3,TRUE)</f>
        <v>46</v>
      </c>
      <c r="E203" t="s">
        <v>16</v>
      </c>
      <c r="F203" t="s">
        <v>25</v>
      </c>
      <c r="G203">
        <v>3</v>
      </c>
      <c r="H203">
        <f>Table1[[#This Row],[Price]]*Table1[[#This Row],[Unit]]</f>
        <v>138</v>
      </c>
      <c r="I203">
        <f>IF(Table1[[#This Row],[Region]]="West",Table1[[#This Row],[Total]]*0.9,IF(Table1[[#This Row],[Month]]="Dec",Table1[[#This Row],[Total]]*0.9,0))</f>
        <v>124.2</v>
      </c>
      <c r="J203">
        <f>Table1[[#This Row],[Total]]-Table1[[#This Row],[Discount]]</f>
        <v>13.799999999999997</v>
      </c>
    </row>
    <row r="204" spans="1:10">
      <c r="A204">
        <v>691</v>
      </c>
      <c r="B204" t="s">
        <v>6</v>
      </c>
      <c r="C204" t="s">
        <v>12</v>
      </c>
      <c r="D204">
        <f>VLOOKUP(Table1[[#This Row],[Product]],'Income Statements'!$C$4:$E$7,3,TRUE)</f>
        <v>62</v>
      </c>
      <c r="E204" t="s">
        <v>16</v>
      </c>
      <c r="F204" t="s">
        <v>25</v>
      </c>
      <c r="G204">
        <v>2</v>
      </c>
      <c r="H204">
        <f>Table1[[#This Row],[Price]]*Table1[[#This Row],[Unit]]</f>
        <v>124</v>
      </c>
      <c r="I204">
        <f>IF(Table1[[#This Row],[Region]]="West",Table1[[#This Row],[Total]]*0.9,IF(Table1[[#This Row],[Month]]="Dec",Table1[[#This Row],[Total]]*0.9,0))</f>
        <v>111.60000000000001</v>
      </c>
      <c r="J204">
        <f>Table1[[#This Row],[Total]]-Table1[[#This Row],[Discount]]</f>
        <v>12.399999999999991</v>
      </c>
    </row>
    <row r="205" spans="1:10">
      <c r="A205">
        <v>250</v>
      </c>
      <c r="B205" t="s">
        <v>6</v>
      </c>
      <c r="C205" t="s">
        <v>8</v>
      </c>
      <c r="D205">
        <f>VLOOKUP(Table1[[#This Row],[Product]],'Income Statements'!$C$4:$E$7,3,TRUE)</f>
        <v>46</v>
      </c>
      <c r="E205" t="s">
        <v>35</v>
      </c>
      <c r="F205" t="s">
        <v>18</v>
      </c>
      <c r="G205">
        <v>11</v>
      </c>
      <c r="H205">
        <f>Table1[[#This Row],[Price]]*Table1[[#This Row],[Unit]]</f>
        <v>506</v>
      </c>
      <c r="I205">
        <f>IF(Table1[[#This Row],[Region]]="West",Table1[[#This Row],[Total]]*0.9,IF(Table1[[#This Row],[Month]]="Dec",Table1[[#This Row],[Total]]*0.9,0))</f>
        <v>0</v>
      </c>
      <c r="J205">
        <f>Table1[[#This Row],[Total]]-Table1[[#This Row],[Discount]]</f>
        <v>506</v>
      </c>
    </row>
    <row r="206" spans="1:10">
      <c r="A206">
        <v>320</v>
      </c>
      <c r="B206" t="s">
        <v>6</v>
      </c>
      <c r="C206" t="s">
        <v>8</v>
      </c>
      <c r="D206">
        <f>VLOOKUP(Table1[[#This Row],[Product]],'Income Statements'!$C$4:$E$7,3,TRUE)</f>
        <v>46</v>
      </c>
      <c r="E206" t="s">
        <v>35</v>
      </c>
      <c r="F206" t="s">
        <v>18</v>
      </c>
      <c r="G206">
        <v>11</v>
      </c>
      <c r="H206">
        <f>Table1[[#This Row],[Price]]*Table1[[#This Row],[Unit]]</f>
        <v>506</v>
      </c>
      <c r="I206">
        <f>IF(Table1[[#This Row],[Region]]="West",Table1[[#This Row],[Total]]*0.9,IF(Table1[[#This Row],[Month]]="Dec",Table1[[#This Row],[Total]]*0.9,0))</f>
        <v>0</v>
      </c>
      <c r="J206">
        <f>Table1[[#This Row],[Total]]-Table1[[#This Row],[Discount]]</f>
        <v>506</v>
      </c>
    </row>
    <row r="207" spans="1:10">
      <c r="A207">
        <v>555</v>
      </c>
      <c r="B207" t="s">
        <v>6</v>
      </c>
      <c r="C207" t="s">
        <v>8</v>
      </c>
      <c r="D207">
        <f>VLOOKUP(Table1[[#This Row],[Product]],'Income Statements'!$C$4:$E$7,3,TRUE)</f>
        <v>46</v>
      </c>
      <c r="E207" t="s">
        <v>35</v>
      </c>
      <c r="F207" t="s">
        <v>25</v>
      </c>
      <c r="G207">
        <v>28</v>
      </c>
      <c r="H207">
        <f>Table1[[#This Row],[Price]]*Table1[[#This Row],[Unit]]</f>
        <v>1288</v>
      </c>
      <c r="I207">
        <f>IF(Table1[[#This Row],[Region]]="West",Table1[[#This Row],[Total]]*0.9,IF(Table1[[#This Row],[Month]]="Dec",Table1[[#This Row],[Total]]*0.9,0))</f>
        <v>1159.2</v>
      </c>
      <c r="J207">
        <f>Table1[[#This Row],[Total]]-Table1[[#This Row],[Discount]]</f>
        <v>128.79999999999995</v>
      </c>
    </row>
    <row r="208" spans="1:10">
      <c r="A208">
        <v>592</v>
      </c>
      <c r="B208" t="s">
        <v>6</v>
      </c>
      <c r="C208" t="s">
        <v>12</v>
      </c>
      <c r="D208">
        <f>VLOOKUP(Table1[[#This Row],[Product]],'Income Statements'!$C$4:$E$7,3,TRUE)</f>
        <v>62</v>
      </c>
      <c r="E208" t="s">
        <v>35</v>
      </c>
      <c r="F208" t="s">
        <v>18</v>
      </c>
      <c r="G208">
        <v>5</v>
      </c>
      <c r="H208">
        <f>Table1[[#This Row],[Price]]*Table1[[#This Row],[Unit]]</f>
        <v>310</v>
      </c>
      <c r="I208">
        <f>IF(Table1[[#This Row],[Region]]="West",Table1[[#This Row],[Total]]*0.9,IF(Table1[[#This Row],[Month]]="Dec",Table1[[#This Row],[Total]]*0.9,0))</f>
        <v>0</v>
      </c>
      <c r="J208">
        <f>Table1[[#This Row],[Total]]-Table1[[#This Row],[Discount]]</f>
        <v>310</v>
      </c>
    </row>
    <row r="209" spans="1:10">
      <c r="A209">
        <v>815</v>
      </c>
      <c r="B209" t="s">
        <v>6</v>
      </c>
      <c r="C209" t="s">
        <v>12</v>
      </c>
      <c r="D209">
        <f>VLOOKUP(Table1[[#This Row],[Product]],'Income Statements'!$C$4:$E$7,3,TRUE)</f>
        <v>62</v>
      </c>
      <c r="E209" t="s">
        <v>35</v>
      </c>
      <c r="F209" t="s">
        <v>11</v>
      </c>
      <c r="G209">
        <v>42</v>
      </c>
      <c r="H209">
        <f>Table1[[#This Row],[Price]]*Table1[[#This Row],[Unit]]</f>
        <v>2604</v>
      </c>
      <c r="I209">
        <f>IF(Table1[[#This Row],[Region]]="West",Table1[[#This Row],[Total]]*0.9,IF(Table1[[#This Row],[Month]]="Dec",Table1[[#This Row],[Total]]*0.9,0))</f>
        <v>0</v>
      </c>
      <c r="J209">
        <f>Table1[[#This Row],[Total]]-Table1[[#This Row],[Discount]]</f>
        <v>2604</v>
      </c>
    </row>
    <row r="210" spans="1:10">
      <c r="A210">
        <v>420</v>
      </c>
      <c r="B210" t="s">
        <v>6</v>
      </c>
      <c r="C210" t="s">
        <v>27</v>
      </c>
      <c r="D210">
        <f>VLOOKUP(Table1[[#This Row],[Product]],'Income Statements'!$C$4:$E$7,3,TRUE)</f>
        <v>35</v>
      </c>
      <c r="E210" t="s">
        <v>37</v>
      </c>
      <c r="F210" t="s">
        <v>25</v>
      </c>
      <c r="G210">
        <v>49</v>
      </c>
      <c r="H210">
        <f>Table1[[#This Row],[Price]]*Table1[[#This Row],[Unit]]</f>
        <v>1715</v>
      </c>
      <c r="I210">
        <f>IF(Table1[[#This Row],[Region]]="West",Table1[[#This Row],[Total]]*0.9,IF(Table1[[#This Row],[Month]]="Dec",Table1[[#This Row],[Total]]*0.9,0))</f>
        <v>1543.5</v>
      </c>
      <c r="J210">
        <f>Table1[[#This Row],[Total]]-Table1[[#This Row],[Discount]]</f>
        <v>171.5</v>
      </c>
    </row>
    <row r="211" spans="1:10">
      <c r="A211">
        <v>565</v>
      </c>
      <c r="B211" t="s">
        <v>6</v>
      </c>
      <c r="C211" t="s">
        <v>15</v>
      </c>
      <c r="D211">
        <f>VLOOKUP(Table1[[#This Row],[Product]],'Income Statements'!$C$4:$E$7,3,TRUE)</f>
        <v>48</v>
      </c>
      <c r="E211" t="s">
        <v>37</v>
      </c>
      <c r="F211" t="s">
        <v>11</v>
      </c>
      <c r="G211">
        <v>47</v>
      </c>
      <c r="H211">
        <f>Table1[[#This Row],[Price]]*Table1[[#This Row],[Unit]]</f>
        <v>2256</v>
      </c>
      <c r="I211">
        <f>IF(Table1[[#This Row],[Region]]="West",Table1[[#This Row],[Total]]*0.9,IF(Table1[[#This Row],[Month]]="Dec",Table1[[#This Row],[Total]]*0.9,0))</f>
        <v>0</v>
      </c>
      <c r="J211">
        <f>Table1[[#This Row],[Total]]-Table1[[#This Row],[Discount]]</f>
        <v>2256</v>
      </c>
    </row>
    <row r="212" spans="1:10">
      <c r="A212">
        <v>718</v>
      </c>
      <c r="B212" t="s">
        <v>6</v>
      </c>
      <c r="C212" t="s">
        <v>27</v>
      </c>
      <c r="D212">
        <f>VLOOKUP(Table1[[#This Row],[Product]],'Income Statements'!$C$4:$E$7,3,TRUE)</f>
        <v>35</v>
      </c>
      <c r="E212" t="s">
        <v>37</v>
      </c>
      <c r="F212" t="s">
        <v>11</v>
      </c>
      <c r="G212">
        <v>8</v>
      </c>
      <c r="H212">
        <f>Table1[[#This Row],[Price]]*Table1[[#This Row],[Unit]]</f>
        <v>280</v>
      </c>
      <c r="I212">
        <f>IF(Table1[[#This Row],[Region]]="West",Table1[[#This Row],[Total]]*0.9,IF(Table1[[#This Row],[Month]]="Dec",Table1[[#This Row],[Total]]*0.9,0))</f>
        <v>0</v>
      </c>
      <c r="J212">
        <f>Table1[[#This Row],[Total]]-Table1[[#This Row],[Discount]]</f>
        <v>280</v>
      </c>
    </row>
    <row r="213" spans="1:10">
      <c r="A213">
        <v>847</v>
      </c>
      <c r="B213" t="s">
        <v>6</v>
      </c>
      <c r="C213" t="s">
        <v>15</v>
      </c>
      <c r="D213">
        <f>VLOOKUP(Table1[[#This Row],[Product]],'Income Statements'!$C$4:$E$7,3,TRUE)</f>
        <v>48</v>
      </c>
      <c r="E213" t="s">
        <v>37</v>
      </c>
      <c r="F213" t="s">
        <v>18</v>
      </c>
      <c r="G213">
        <v>21</v>
      </c>
      <c r="H213">
        <f>Table1[[#This Row],[Price]]*Table1[[#This Row],[Unit]]</f>
        <v>1008</v>
      </c>
      <c r="I213">
        <f>IF(Table1[[#This Row],[Region]]="West",Table1[[#This Row],[Total]]*0.9,IF(Table1[[#This Row],[Month]]="Dec",Table1[[#This Row],[Total]]*0.9,0))</f>
        <v>0</v>
      </c>
      <c r="J213">
        <f>Table1[[#This Row],[Total]]-Table1[[#This Row],[Discount]]</f>
        <v>1008</v>
      </c>
    </row>
    <row r="214" spans="1:10">
      <c r="A214">
        <v>927</v>
      </c>
      <c r="B214" t="s">
        <v>6</v>
      </c>
      <c r="C214" t="s">
        <v>12</v>
      </c>
      <c r="D214">
        <f>VLOOKUP(Table1[[#This Row],[Product]],'Income Statements'!$C$4:$E$7,3,TRUE)</f>
        <v>62</v>
      </c>
      <c r="E214" t="s">
        <v>37</v>
      </c>
      <c r="F214" t="s">
        <v>7</v>
      </c>
      <c r="G214">
        <v>27</v>
      </c>
      <c r="H214">
        <f>Table1[[#This Row],[Price]]*Table1[[#This Row],[Unit]]</f>
        <v>1674</v>
      </c>
      <c r="I214">
        <f>IF(Table1[[#This Row],[Region]]="West",Table1[[#This Row],[Total]]*0.9,IF(Table1[[#This Row],[Month]]="Dec",Table1[[#This Row],[Total]]*0.9,0))</f>
        <v>0</v>
      </c>
      <c r="J214">
        <f>Table1[[#This Row],[Total]]-Table1[[#This Row],[Discount]]</f>
        <v>1674</v>
      </c>
    </row>
    <row r="215" spans="1:10">
      <c r="A215">
        <v>107</v>
      </c>
      <c r="B215" t="s">
        <v>6</v>
      </c>
      <c r="C215" t="s">
        <v>27</v>
      </c>
      <c r="D215">
        <f>VLOOKUP(Table1[[#This Row],[Product]],'Income Statements'!$C$4:$E$7,3,TRUE)</f>
        <v>35</v>
      </c>
      <c r="E215" t="s">
        <v>13</v>
      </c>
      <c r="F215" t="s">
        <v>7</v>
      </c>
      <c r="G215">
        <v>29</v>
      </c>
      <c r="H215">
        <f>Table1[[#This Row],[Price]]*Table1[[#This Row],[Unit]]</f>
        <v>1015</v>
      </c>
      <c r="I215">
        <f>IF(Table1[[#This Row],[Region]]="West",Table1[[#This Row],[Total]]*0.9,IF(Table1[[#This Row],[Month]]="Dec",Table1[[#This Row],[Total]]*0.9,0))</f>
        <v>0</v>
      </c>
      <c r="J215">
        <f>Table1[[#This Row],[Total]]-Table1[[#This Row],[Discount]]</f>
        <v>1015</v>
      </c>
    </row>
    <row r="216" spans="1:10">
      <c r="A216">
        <v>176</v>
      </c>
      <c r="B216" t="s">
        <v>6</v>
      </c>
      <c r="C216" t="s">
        <v>8</v>
      </c>
      <c r="D216">
        <f>VLOOKUP(Table1[[#This Row],[Product]],'Income Statements'!$C$4:$E$7,3,TRUE)</f>
        <v>46</v>
      </c>
      <c r="E216" t="s">
        <v>13</v>
      </c>
      <c r="F216" t="s">
        <v>11</v>
      </c>
      <c r="G216">
        <v>13</v>
      </c>
      <c r="H216">
        <f>Table1[[#This Row],[Price]]*Table1[[#This Row],[Unit]]</f>
        <v>598</v>
      </c>
      <c r="I216">
        <f>IF(Table1[[#This Row],[Region]]="West",Table1[[#This Row],[Total]]*0.9,IF(Table1[[#This Row],[Month]]="Dec",Table1[[#This Row],[Total]]*0.9,0))</f>
        <v>0</v>
      </c>
      <c r="J216">
        <f>Table1[[#This Row],[Total]]-Table1[[#This Row],[Discount]]</f>
        <v>598</v>
      </c>
    </row>
    <row r="217" spans="1:10">
      <c r="A217">
        <v>242</v>
      </c>
      <c r="B217" t="s">
        <v>6</v>
      </c>
      <c r="C217" t="s">
        <v>8</v>
      </c>
      <c r="D217">
        <f>VLOOKUP(Table1[[#This Row],[Product]],'Income Statements'!$C$4:$E$7,3,TRUE)</f>
        <v>46</v>
      </c>
      <c r="E217" t="s">
        <v>13</v>
      </c>
      <c r="F217" t="s">
        <v>11</v>
      </c>
      <c r="G217">
        <v>10</v>
      </c>
      <c r="H217">
        <f>Table1[[#This Row],[Price]]*Table1[[#This Row],[Unit]]</f>
        <v>460</v>
      </c>
      <c r="I217">
        <f>IF(Table1[[#This Row],[Region]]="West",Table1[[#This Row],[Total]]*0.9,IF(Table1[[#This Row],[Month]]="Dec",Table1[[#This Row],[Total]]*0.9,0))</f>
        <v>0</v>
      </c>
      <c r="J217">
        <f>Table1[[#This Row],[Total]]-Table1[[#This Row],[Discount]]</f>
        <v>460</v>
      </c>
    </row>
    <row r="218" spans="1:10">
      <c r="A218">
        <v>353</v>
      </c>
      <c r="B218" t="s">
        <v>6</v>
      </c>
      <c r="C218" t="s">
        <v>8</v>
      </c>
      <c r="D218">
        <f>VLOOKUP(Table1[[#This Row],[Product]],'Income Statements'!$C$4:$E$7,3,TRUE)</f>
        <v>46</v>
      </c>
      <c r="E218" t="s">
        <v>13</v>
      </c>
      <c r="F218" t="s">
        <v>25</v>
      </c>
      <c r="G218">
        <v>26</v>
      </c>
      <c r="H218">
        <f>Table1[[#This Row],[Price]]*Table1[[#This Row],[Unit]]</f>
        <v>1196</v>
      </c>
      <c r="I218">
        <f>IF(Table1[[#This Row],[Region]]="West",Table1[[#This Row],[Total]]*0.9,IF(Table1[[#This Row],[Month]]="Dec",Table1[[#This Row],[Total]]*0.9,0))</f>
        <v>1076.4000000000001</v>
      </c>
      <c r="J218">
        <f>Table1[[#This Row],[Total]]-Table1[[#This Row],[Discount]]</f>
        <v>119.59999999999991</v>
      </c>
    </row>
    <row r="219" spans="1:10">
      <c r="A219">
        <v>438</v>
      </c>
      <c r="B219" t="s">
        <v>6</v>
      </c>
      <c r="C219" t="s">
        <v>27</v>
      </c>
      <c r="D219">
        <f>VLOOKUP(Table1[[#This Row],[Product]],'Income Statements'!$C$4:$E$7,3,TRUE)</f>
        <v>35</v>
      </c>
      <c r="E219" t="s">
        <v>13</v>
      </c>
      <c r="F219" t="s">
        <v>7</v>
      </c>
      <c r="G219">
        <v>9</v>
      </c>
      <c r="H219">
        <f>Table1[[#This Row],[Price]]*Table1[[#This Row],[Unit]]</f>
        <v>315</v>
      </c>
      <c r="I219">
        <f>IF(Table1[[#This Row],[Region]]="West",Table1[[#This Row],[Total]]*0.9,IF(Table1[[#This Row],[Month]]="Dec",Table1[[#This Row],[Total]]*0.9,0))</f>
        <v>0</v>
      </c>
      <c r="J219">
        <f>Table1[[#This Row],[Total]]-Table1[[#This Row],[Discount]]</f>
        <v>315</v>
      </c>
    </row>
    <row r="220" spans="1:10">
      <c r="A220">
        <v>595</v>
      </c>
      <c r="B220" t="s">
        <v>6</v>
      </c>
      <c r="C220" t="s">
        <v>15</v>
      </c>
      <c r="D220">
        <f>VLOOKUP(Table1[[#This Row],[Product]],'Income Statements'!$C$4:$E$7,3,TRUE)</f>
        <v>48</v>
      </c>
      <c r="E220" t="s">
        <v>13</v>
      </c>
      <c r="F220" t="s">
        <v>18</v>
      </c>
      <c r="G220">
        <v>40</v>
      </c>
      <c r="H220">
        <f>Table1[[#This Row],[Price]]*Table1[[#This Row],[Unit]]</f>
        <v>1920</v>
      </c>
      <c r="I220">
        <f>IF(Table1[[#This Row],[Region]]="West",Table1[[#This Row],[Total]]*0.9,IF(Table1[[#This Row],[Month]]="Dec",Table1[[#This Row],[Total]]*0.9,0))</f>
        <v>0</v>
      </c>
      <c r="J220">
        <f>Table1[[#This Row],[Total]]-Table1[[#This Row],[Discount]]</f>
        <v>1920</v>
      </c>
    </row>
    <row r="221" spans="1:10">
      <c r="A221">
        <v>766</v>
      </c>
      <c r="B221" t="s">
        <v>6</v>
      </c>
      <c r="C221" t="s">
        <v>15</v>
      </c>
      <c r="D221">
        <f>VLOOKUP(Table1[[#This Row],[Product]],'Income Statements'!$C$4:$E$7,3,TRUE)</f>
        <v>48</v>
      </c>
      <c r="E221" t="s">
        <v>13</v>
      </c>
      <c r="F221" t="s">
        <v>18</v>
      </c>
      <c r="G221">
        <v>19</v>
      </c>
      <c r="H221">
        <f>Table1[[#This Row],[Price]]*Table1[[#This Row],[Unit]]</f>
        <v>912</v>
      </c>
      <c r="I221">
        <f>IF(Table1[[#This Row],[Region]]="West",Table1[[#This Row],[Total]]*0.9,IF(Table1[[#This Row],[Month]]="Dec",Table1[[#This Row],[Total]]*0.9,0))</f>
        <v>0</v>
      </c>
      <c r="J221">
        <f>Table1[[#This Row],[Total]]-Table1[[#This Row],[Discount]]</f>
        <v>912</v>
      </c>
    </row>
    <row r="222" spans="1:10">
      <c r="A222">
        <v>830</v>
      </c>
      <c r="B222" t="s">
        <v>6</v>
      </c>
      <c r="C222" t="s">
        <v>12</v>
      </c>
      <c r="D222">
        <f>VLOOKUP(Table1[[#This Row],[Product]],'Income Statements'!$C$4:$E$7,3,TRUE)</f>
        <v>62</v>
      </c>
      <c r="E222" t="s">
        <v>13</v>
      </c>
      <c r="F222" t="s">
        <v>11</v>
      </c>
      <c r="G222">
        <v>34</v>
      </c>
      <c r="H222">
        <f>Table1[[#This Row],[Price]]*Table1[[#This Row],[Unit]]</f>
        <v>2108</v>
      </c>
      <c r="I222">
        <f>IF(Table1[[#This Row],[Region]]="West",Table1[[#This Row],[Total]]*0.9,IF(Table1[[#This Row],[Month]]="Dec",Table1[[#This Row],[Total]]*0.9,0))</f>
        <v>0</v>
      </c>
      <c r="J222">
        <f>Table1[[#This Row],[Total]]-Table1[[#This Row],[Discount]]</f>
        <v>2108</v>
      </c>
    </row>
    <row r="223" spans="1:10">
      <c r="A223">
        <v>866</v>
      </c>
      <c r="B223" t="s">
        <v>6</v>
      </c>
      <c r="C223" t="s">
        <v>8</v>
      </c>
      <c r="D223">
        <f>VLOOKUP(Table1[[#This Row],[Product]],'Income Statements'!$C$4:$E$7,3,TRUE)</f>
        <v>46</v>
      </c>
      <c r="E223" t="s">
        <v>13</v>
      </c>
      <c r="F223" t="s">
        <v>18</v>
      </c>
      <c r="G223">
        <v>49</v>
      </c>
      <c r="H223">
        <f>Table1[[#This Row],[Price]]*Table1[[#This Row],[Unit]]</f>
        <v>2254</v>
      </c>
      <c r="I223">
        <f>IF(Table1[[#This Row],[Region]]="West",Table1[[#This Row],[Total]]*0.9,IF(Table1[[#This Row],[Month]]="Dec",Table1[[#This Row],[Total]]*0.9,0))</f>
        <v>0</v>
      </c>
      <c r="J223">
        <f>Table1[[#This Row],[Total]]-Table1[[#This Row],[Discount]]</f>
        <v>2254</v>
      </c>
    </row>
    <row r="224" spans="1:10">
      <c r="A224">
        <v>996</v>
      </c>
      <c r="B224" t="s">
        <v>6</v>
      </c>
      <c r="C224" t="s">
        <v>12</v>
      </c>
      <c r="D224">
        <f>VLOOKUP(Table1[[#This Row],[Product]],'Income Statements'!$C$4:$E$7,3,TRUE)</f>
        <v>62</v>
      </c>
      <c r="E224" t="s">
        <v>13</v>
      </c>
      <c r="F224" t="s">
        <v>7</v>
      </c>
      <c r="G224">
        <v>40</v>
      </c>
      <c r="H224">
        <f>Table1[[#This Row],[Price]]*Table1[[#This Row],[Unit]]</f>
        <v>2480</v>
      </c>
      <c r="I224">
        <f>IF(Table1[[#This Row],[Region]]="West",Table1[[#This Row],[Total]]*0.9,IF(Table1[[#This Row],[Month]]="Dec",Table1[[#This Row],[Total]]*0.9,0))</f>
        <v>0</v>
      </c>
      <c r="J224">
        <f>Table1[[#This Row],[Total]]-Table1[[#This Row],[Discount]]</f>
        <v>2480</v>
      </c>
    </row>
    <row r="225" spans="1:10">
      <c r="A225">
        <v>87</v>
      </c>
      <c r="B225" t="s">
        <v>6</v>
      </c>
      <c r="C225" t="s">
        <v>15</v>
      </c>
      <c r="D225">
        <f>VLOOKUP(Table1[[#This Row],[Product]],'Income Statements'!$C$4:$E$7,3,TRUE)</f>
        <v>48</v>
      </c>
      <c r="E225" t="s">
        <v>33</v>
      </c>
      <c r="F225" t="s">
        <v>18</v>
      </c>
      <c r="G225">
        <v>16</v>
      </c>
      <c r="H225">
        <f>Table1[[#This Row],[Price]]*Table1[[#This Row],[Unit]]</f>
        <v>768</v>
      </c>
      <c r="I225">
        <f>IF(Table1[[#This Row],[Region]]="West",Table1[[#This Row],[Total]]*0.9,IF(Table1[[#This Row],[Month]]="Dec",Table1[[#This Row],[Total]]*0.9,0))</f>
        <v>0</v>
      </c>
      <c r="J225">
        <f>Table1[[#This Row],[Total]]-Table1[[#This Row],[Discount]]</f>
        <v>768</v>
      </c>
    </row>
    <row r="226" spans="1:10">
      <c r="A226">
        <v>267</v>
      </c>
      <c r="B226" t="s">
        <v>6</v>
      </c>
      <c r="C226" t="s">
        <v>12</v>
      </c>
      <c r="D226">
        <f>VLOOKUP(Table1[[#This Row],[Product]],'Income Statements'!$C$4:$E$7,3,TRUE)</f>
        <v>62</v>
      </c>
      <c r="E226" t="s">
        <v>33</v>
      </c>
      <c r="F226" t="s">
        <v>18</v>
      </c>
      <c r="G226">
        <v>5</v>
      </c>
      <c r="H226">
        <f>Table1[[#This Row],[Price]]*Table1[[#This Row],[Unit]]</f>
        <v>310</v>
      </c>
      <c r="I226">
        <f>IF(Table1[[#This Row],[Region]]="West",Table1[[#This Row],[Total]]*0.9,IF(Table1[[#This Row],[Month]]="Dec",Table1[[#This Row],[Total]]*0.9,0))</f>
        <v>0</v>
      </c>
      <c r="J226">
        <f>Table1[[#This Row],[Total]]-Table1[[#This Row],[Discount]]</f>
        <v>310</v>
      </c>
    </row>
    <row r="227" spans="1:10">
      <c r="A227">
        <v>559</v>
      </c>
      <c r="B227" t="s">
        <v>6</v>
      </c>
      <c r="C227" t="s">
        <v>12</v>
      </c>
      <c r="D227">
        <f>VLOOKUP(Table1[[#This Row],[Product]],'Income Statements'!$C$4:$E$7,3,TRUE)</f>
        <v>62</v>
      </c>
      <c r="E227" t="s">
        <v>33</v>
      </c>
      <c r="F227" t="s">
        <v>18</v>
      </c>
      <c r="G227">
        <v>13</v>
      </c>
      <c r="H227">
        <f>Table1[[#This Row],[Price]]*Table1[[#This Row],[Unit]]</f>
        <v>806</v>
      </c>
      <c r="I227">
        <f>IF(Table1[[#This Row],[Region]]="West",Table1[[#This Row],[Total]]*0.9,IF(Table1[[#This Row],[Month]]="Dec",Table1[[#This Row],[Total]]*0.9,0))</f>
        <v>0</v>
      </c>
      <c r="J227">
        <f>Table1[[#This Row],[Total]]-Table1[[#This Row],[Discount]]</f>
        <v>806</v>
      </c>
    </row>
    <row r="228" spans="1:10">
      <c r="A228">
        <v>622</v>
      </c>
      <c r="B228" t="s">
        <v>6</v>
      </c>
      <c r="C228" t="s">
        <v>12</v>
      </c>
      <c r="D228">
        <f>VLOOKUP(Table1[[#This Row],[Product]],'Income Statements'!$C$4:$E$7,3,TRUE)</f>
        <v>62</v>
      </c>
      <c r="E228" t="s">
        <v>33</v>
      </c>
      <c r="F228" t="s">
        <v>7</v>
      </c>
      <c r="G228">
        <v>22</v>
      </c>
      <c r="H228">
        <f>Table1[[#This Row],[Price]]*Table1[[#This Row],[Unit]]</f>
        <v>1364</v>
      </c>
      <c r="I228">
        <f>IF(Table1[[#This Row],[Region]]="West",Table1[[#This Row],[Total]]*0.9,IF(Table1[[#This Row],[Month]]="Dec",Table1[[#This Row],[Total]]*0.9,0))</f>
        <v>0</v>
      </c>
      <c r="J228">
        <f>Table1[[#This Row],[Total]]-Table1[[#This Row],[Discount]]</f>
        <v>1364</v>
      </c>
    </row>
    <row r="229" spans="1:10">
      <c r="A229">
        <v>393</v>
      </c>
      <c r="B229" t="s">
        <v>6</v>
      </c>
      <c r="C229" t="s">
        <v>15</v>
      </c>
      <c r="D229">
        <f>VLOOKUP(Table1[[#This Row],[Product]],'Income Statements'!$C$4:$E$7,3,TRUE)</f>
        <v>48</v>
      </c>
      <c r="E229" t="s">
        <v>32</v>
      </c>
      <c r="F229" t="s">
        <v>11</v>
      </c>
      <c r="G229">
        <v>48</v>
      </c>
      <c r="H229">
        <f>Table1[[#This Row],[Price]]*Table1[[#This Row],[Unit]]</f>
        <v>2304</v>
      </c>
      <c r="I229">
        <f>IF(Table1[[#This Row],[Region]]="West",Table1[[#This Row],[Total]]*0.9,IF(Table1[[#This Row],[Month]]="Dec",Table1[[#This Row],[Total]]*0.9,0))</f>
        <v>0</v>
      </c>
      <c r="J229">
        <f>Table1[[#This Row],[Total]]-Table1[[#This Row],[Discount]]</f>
        <v>2304</v>
      </c>
    </row>
    <row r="230" spans="1:10">
      <c r="A230">
        <v>979</v>
      </c>
      <c r="B230" t="s">
        <v>6</v>
      </c>
      <c r="C230" t="s">
        <v>8</v>
      </c>
      <c r="D230">
        <f>VLOOKUP(Table1[[#This Row],[Product]],'Income Statements'!$C$4:$E$7,3,TRUE)</f>
        <v>46</v>
      </c>
      <c r="E230" t="s">
        <v>32</v>
      </c>
      <c r="F230" t="s">
        <v>18</v>
      </c>
      <c r="G230">
        <v>25</v>
      </c>
      <c r="H230">
        <f>Table1[[#This Row],[Price]]*Table1[[#This Row],[Unit]]</f>
        <v>1150</v>
      </c>
      <c r="I230">
        <f>IF(Table1[[#This Row],[Region]]="West",Table1[[#This Row],[Total]]*0.9,IF(Table1[[#This Row],[Month]]="Dec",Table1[[#This Row],[Total]]*0.9,0))</f>
        <v>0</v>
      </c>
      <c r="J230">
        <f>Table1[[#This Row],[Total]]-Table1[[#This Row],[Discount]]</f>
        <v>1150</v>
      </c>
    </row>
    <row r="231" spans="1:10">
      <c r="A231">
        <v>266</v>
      </c>
      <c r="B231" t="s">
        <v>6</v>
      </c>
      <c r="C231" t="s">
        <v>8</v>
      </c>
      <c r="D231">
        <f>VLOOKUP(Table1[[#This Row],[Product]],'Income Statements'!$C$4:$E$7,3,TRUE)</f>
        <v>46</v>
      </c>
      <c r="E231" t="s">
        <v>36</v>
      </c>
      <c r="F231" t="s">
        <v>18</v>
      </c>
      <c r="G231">
        <v>49</v>
      </c>
      <c r="H231">
        <f>Table1[[#This Row],[Price]]*Table1[[#This Row],[Unit]]</f>
        <v>2254</v>
      </c>
      <c r="I231">
        <f>IF(Table1[[#This Row],[Region]]="West",Table1[[#This Row],[Total]]*0.9,IF(Table1[[#This Row],[Month]]="Dec",Table1[[#This Row],[Total]]*0.9,0))</f>
        <v>0</v>
      </c>
      <c r="J231">
        <f>Table1[[#This Row],[Total]]-Table1[[#This Row],[Discount]]</f>
        <v>2254</v>
      </c>
    </row>
    <row r="232" spans="1:10">
      <c r="A232">
        <v>270</v>
      </c>
      <c r="B232" t="s">
        <v>6</v>
      </c>
      <c r="C232" t="s">
        <v>27</v>
      </c>
      <c r="D232">
        <f>VLOOKUP(Table1[[#This Row],[Product]],'Income Statements'!$C$4:$E$7,3,TRUE)</f>
        <v>35</v>
      </c>
      <c r="E232" t="s">
        <v>36</v>
      </c>
      <c r="F232" t="s">
        <v>18</v>
      </c>
      <c r="G232">
        <v>38</v>
      </c>
      <c r="H232">
        <f>Table1[[#This Row],[Price]]*Table1[[#This Row],[Unit]]</f>
        <v>1330</v>
      </c>
      <c r="I232">
        <f>IF(Table1[[#This Row],[Region]]="West",Table1[[#This Row],[Total]]*0.9,IF(Table1[[#This Row],[Month]]="Dec",Table1[[#This Row],[Total]]*0.9,0))</f>
        <v>0</v>
      </c>
      <c r="J232">
        <f>Table1[[#This Row],[Total]]-Table1[[#This Row],[Discount]]</f>
        <v>1330</v>
      </c>
    </row>
    <row r="233" spans="1:10">
      <c r="A233">
        <v>403</v>
      </c>
      <c r="B233" t="s">
        <v>6</v>
      </c>
      <c r="C233" t="s">
        <v>27</v>
      </c>
      <c r="D233">
        <f>VLOOKUP(Table1[[#This Row],[Product]],'Income Statements'!$C$4:$E$7,3,TRUE)</f>
        <v>35</v>
      </c>
      <c r="E233" t="s">
        <v>36</v>
      </c>
      <c r="F233" t="s">
        <v>18</v>
      </c>
      <c r="G233">
        <v>30</v>
      </c>
      <c r="H233">
        <f>Table1[[#This Row],[Price]]*Table1[[#This Row],[Unit]]</f>
        <v>1050</v>
      </c>
      <c r="I233">
        <f>IF(Table1[[#This Row],[Region]]="West",Table1[[#This Row],[Total]]*0.9,IF(Table1[[#This Row],[Month]]="Dec",Table1[[#This Row],[Total]]*0.9,0))</f>
        <v>0</v>
      </c>
      <c r="J233">
        <f>Table1[[#This Row],[Total]]-Table1[[#This Row],[Discount]]</f>
        <v>1050</v>
      </c>
    </row>
    <row r="234" spans="1:10">
      <c r="A234">
        <v>424</v>
      </c>
      <c r="B234" t="s">
        <v>6</v>
      </c>
      <c r="C234" t="s">
        <v>15</v>
      </c>
      <c r="D234">
        <f>VLOOKUP(Table1[[#This Row],[Product]],'Income Statements'!$C$4:$E$7,3,TRUE)</f>
        <v>48</v>
      </c>
      <c r="E234" t="s">
        <v>36</v>
      </c>
      <c r="F234" t="s">
        <v>18</v>
      </c>
      <c r="G234">
        <v>42</v>
      </c>
      <c r="H234">
        <f>Table1[[#This Row],[Price]]*Table1[[#This Row],[Unit]]</f>
        <v>2016</v>
      </c>
      <c r="I234">
        <f>IF(Table1[[#This Row],[Region]]="West",Table1[[#This Row],[Total]]*0.9,IF(Table1[[#This Row],[Month]]="Dec",Table1[[#This Row],[Total]]*0.9,0))</f>
        <v>0</v>
      </c>
      <c r="J234">
        <f>Table1[[#This Row],[Total]]-Table1[[#This Row],[Discount]]</f>
        <v>2016</v>
      </c>
    </row>
    <row r="235" spans="1:10">
      <c r="A235">
        <v>484</v>
      </c>
      <c r="B235" t="s">
        <v>6</v>
      </c>
      <c r="C235" t="s">
        <v>12</v>
      </c>
      <c r="D235">
        <f>VLOOKUP(Table1[[#This Row],[Product]],'Income Statements'!$C$4:$E$7,3,TRUE)</f>
        <v>62</v>
      </c>
      <c r="E235" t="s">
        <v>36</v>
      </c>
      <c r="F235" t="s">
        <v>25</v>
      </c>
      <c r="G235">
        <v>14</v>
      </c>
      <c r="H235">
        <f>Table1[[#This Row],[Price]]*Table1[[#This Row],[Unit]]</f>
        <v>868</v>
      </c>
      <c r="I235">
        <f>IF(Table1[[#This Row],[Region]]="West",Table1[[#This Row],[Total]]*0.9,IF(Table1[[#This Row],[Month]]="Dec",Table1[[#This Row],[Total]]*0.9,0))</f>
        <v>781.2</v>
      </c>
      <c r="J235">
        <f>Table1[[#This Row],[Total]]-Table1[[#This Row],[Discount]]</f>
        <v>86.799999999999955</v>
      </c>
    </row>
    <row r="236" spans="1:10">
      <c r="A236">
        <v>650</v>
      </c>
      <c r="B236" t="s">
        <v>6</v>
      </c>
      <c r="C236" t="s">
        <v>27</v>
      </c>
      <c r="D236">
        <f>VLOOKUP(Table1[[#This Row],[Product]],'Income Statements'!$C$4:$E$7,3,TRUE)</f>
        <v>35</v>
      </c>
      <c r="E236" t="s">
        <v>36</v>
      </c>
      <c r="F236" t="s">
        <v>25</v>
      </c>
      <c r="G236">
        <v>25</v>
      </c>
      <c r="H236">
        <f>Table1[[#This Row],[Price]]*Table1[[#This Row],[Unit]]</f>
        <v>875</v>
      </c>
      <c r="I236">
        <f>IF(Table1[[#This Row],[Region]]="West",Table1[[#This Row],[Total]]*0.9,IF(Table1[[#This Row],[Month]]="Dec",Table1[[#This Row],[Total]]*0.9,0))</f>
        <v>787.5</v>
      </c>
      <c r="J236">
        <f>Table1[[#This Row],[Total]]-Table1[[#This Row],[Discount]]</f>
        <v>87.5</v>
      </c>
    </row>
    <row r="237" spans="1:10">
      <c r="A237">
        <v>28</v>
      </c>
      <c r="B237" t="s">
        <v>29</v>
      </c>
      <c r="C237" t="s">
        <v>15</v>
      </c>
      <c r="D237">
        <f>VLOOKUP(Table1[[#This Row],[Product]],'Income Statements'!$C$4:$E$7,3,TRUE)</f>
        <v>48</v>
      </c>
      <c r="E237" t="s">
        <v>9</v>
      </c>
      <c r="F237" t="s">
        <v>7</v>
      </c>
      <c r="G237">
        <v>2</v>
      </c>
      <c r="H237">
        <f>Table1[[#This Row],[Price]]*Table1[[#This Row],[Unit]]</f>
        <v>96</v>
      </c>
      <c r="I237">
        <f>IF(Table1[[#This Row],[Region]]="West",Table1[[#This Row],[Total]]*0.9,IF(Table1[[#This Row],[Month]]="Dec",Table1[[#This Row],[Total]]*0.9,0))</f>
        <v>0</v>
      </c>
      <c r="J237">
        <f>Table1[[#This Row],[Total]]-Table1[[#This Row],[Discount]]</f>
        <v>96</v>
      </c>
    </row>
    <row r="238" spans="1:10">
      <c r="A238">
        <v>43</v>
      </c>
      <c r="B238" t="s">
        <v>29</v>
      </c>
      <c r="C238" t="s">
        <v>15</v>
      </c>
      <c r="D238">
        <f>VLOOKUP(Table1[[#This Row],[Product]],'Income Statements'!$C$4:$E$7,3,TRUE)</f>
        <v>48</v>
      </c>
      <c r="E238" t="s">
        <v>9</v>
      </c>
      <c r="F238" t="s">
        <v>7</v>
      </c>
      <c r="G238">
        <v>10</v>
      </c>
      <c r="H238">
        <f>Table1[[#This Row],[Price]]*Table1[[#This Row],[Unit]]</f>
        <v>480</v>
      </c>
      <c r="I238">
        <f>IF(Table1[[#This Row],[Region]]="West",Table1[[#This Row],[Total]]*0.9,IF(Table1[[#This Row],[Month]]="Dec",Table1[[#This Row],[Total]]*0.9,0))</f>
        <v>0</v>
      </c>
      <c r="J238">
        <f>Table1[[#This Row],[Total]]-Table1[[#This Row],[Discount]]</f>
        <v>480</v>
      </c>
    </row>
    <row r="239" spans="1:10">
      <c r="A239">
        <v>133</v>
      </c>
      <c r="B239" t="s">
        <v>29</v>
      </c>
      <c r="C239" t="s">
        <v>8</v>
      </c>
      <c r="D239">
        <f>VLOOKUP(Table1[[#This Row],[Product]],'Income Statements'!$C$4:$E$7,3,TRUE)</f>
        <v>46</v>
      </c>
      <c r="E239" t="s">
        <v>9</v>
      </c>
      <c r="F239" t="s">
        <v>7</v>
      </c>
      <c r="G239">
        <v>16</v>
      </c>
      <c r="H239">
        <f>Table1[[#This Row],[Price]]*Table1[[#This Row],[Unit]]</f>
        <v>736</v>
      </c>
      <c r="I239">
        <f>IF(Table1[[#This Row],[Region]]="West",Table1[[#This Row],[Total]]*0.9,IF(Table1[[#This Row],[Month]]="Dec",Table1[[#This Row],[Total]]*0.9,0))</f>
        <v>0</v>
      </c>
      <c r="J239">
        <f>Table1[[#This Row],[Total]]-Table1[[#This Row],[Discount]]</f>
        <v>736</v>
      </c>
    </row>
    <row r="240" spans="1:10">
      <c r="A240">
        <v>269</v>
      </c>
      <c r="B240" t="s">
        <v>29</v>
      </c>
      <c r="C240" t="s">
        <v>15</v>
      </c>
      <c r="D240">
        <f>VLOOKUP(Table1[[#This Row],[Product]],'Income Statements'!$C$4:$E$7,3,TRUE)</f>
        <v>48</v>
      </c>
      <c r="E240" t="s">
        <v>9</v>
      </c>
      <c r="F240" t="s">
        <v>7</v>
      </c>
      <c r="G240">
        <v>14</v>
      </c>
      <c r="H240">
        <f>Table1[[#This Row],[Price]]*Table1[[#This Row],[Unit]]</f>
        <v>672</v>
      </c>
      <c r="I240">
        <f>IF(Table1[[#This Row],[Region]]="West",Table1[[#This Row],[Total]]*0.9,IF(Table1[[#This Row],[Month]]="Dec",Table1[[#This Row],[Total]]*0.9,0))</f>
        <v>0</v>
      </c>
      <c r="J240">
        <f>Table1[[#This Row],[Total]]-Table1[[#This Row],[Discount]]</f>
        <v>672</v>
      </c>
    </row>
    <row r="241" spans="1:10">
      <c r="A241">
        <v>314</v>
      </c>
      <c r="B241" t="s">
        <v>29</v>
      </c>
      <c r="C241" t="s">
        <v>8</v>
      </c>
      <c r="D241">
        <f>VLOOKUP(Table1[[#This Row],[Product]],'Income Statements'!$C$4:$E$7,3,TRUE)</f>
        <v>46</v>
      </c>
      <c r="E241" t="s">
        <v>9</v>
      </c>
      <c r="F241" t="s">
        <v>7</v>
      </c>
      <c r="G241">
        <v>14</v>
      </c>
      <c r="H241">
        <f>Table1[[#This Row],[Price]]*Table1[[#This Row],[Unit]]</f>
        <v>644</v>
      </c>
      <c r="I241">
        <f>IF(Table1[[#This Row],[Region]]="West",Table1[[#This Row],[Total]]*0.9,IF(Table1[[#This Row],[Month]]="Dec",Table1[[#This Row],[Total]]*0.9,0))</f>
        <v>0</v>
      </c>
      <c r="J241">
        <f>Table1[[#This Row],[Total]]-Table1[[#This Row],[Discount]]</f>
        <v>644</v>
      </c>
    </row>
    <row r="242" spans="1:10">
      <c r="A242">
        <v>352</v>
      </c>
      <c r="B242" t="s">
        <v>29</v>
      </c>
      <c r="C242" t="s">
        <v>12</v>
      </c>
      <c r="D242">
        <f>VLOOKUP(Table1[[#This Row],[Product]],'Income Statements'!$C$4:$E$7,3,TRUE)</f>
        <v>62</v>
      </c>
      <c r="E242" t="s">
        <v>9</v>
      </c>
      <c r="F242" t="s">
        <v>25</v>
      </c>
      <c r="G242">
        <v>2</v>
      </c>
      <c r="H242">
        <f>Table1[[#This Row],[Price]]*Table1[[#This Row],[Unit]]</f>
        <v>124</v>
      </c>
      <c r="I242">
        <f>IF(Table1[[#This Row],[Region]]="West",Table1[[#This Row],[Total]]*0.9,IF(Table1[[#This Row],[Month]]="Dec",Table1[[#This Row],[Total]]*0.9,0))</f>
        <v>111.60000000000001</v>
      </c>
      <c r="J242">
        <f>Table1[[#This Row],[Total]]-Table1[[#This Row],[Discount]]</f>
        <v>12.399999999999991</v>
      </c>
    </row>
    <row r="243" spans="1:10">
      <c r="A243">
        <v>568</v>
      </c>
      <c r="B243" t="s">
        <v>29</v>
      </c>
      <c r="C243" t="s">
        <v>15</v>
      </c>
      <c r="D243">
        <f>VLOOKUP(Table1[[#This Row],[Product]],'Income Statements'!$C$4:$E$7,3,TRUE)</f>
        <v>48</v>
      </c>
      <c r="E243" t="s">
        <v>9</v>
      </c>
      <c r="F243" t="s">
        <v>7</v>
      </c>
      <c r="G243">
        <v>22</v>
      </c>
      <c r="H243">
        <f>Table1[[#This Row],[Price]]*Table1[[#This Row],[Unit]]</f>
        <v>1056</v>
      </c>
      <c r="I243">
        <f>IF(Table1[[#This Row],[Region]]="West",Table1[[#This Row],[Total]]*0.9,IF(Table1[[#This Row],[Month]]="Dec",Table1[[#This Row],[Total]]*0.9,0))</f>
        <v>0</v>
      </c>
      <c r="J243">
        <f>Table1[[#This Row],[Total]]-Table1[[#This Row],[Discount]]</f>
        <v>1056</v>
      </c>
    </row>
    <row r="244" spans="1:10">
      <c r="A244">
        <v>606</v>
      </c>
      <c r="B244" t="s">
        <v>29</v>
      </c>
      <c r="C244" t="s">
        <v>12</v>
      </c>
      <c r="D244">
        <f>VLOOKUP(Table1[[#This Row],[Product]],'Income Statements'!$C$4:$E$7,3,TRUE)</f>
        <v>62</v>
      </c>
      <c r="E244" t="s">
        <v>9</v>
      </c>
      <c r="F244" t="s">
        <v>25</v>
      </c>
      <c r="G244">
        <v>8</v>
      </c>
      <c r="H244">
        <f>Table1[[#This Row],[Price]]*Table1[[#This Row],[Unit]]</f>
        <v>496</v>
      </c>
      <c r="I244">
        <f>IF(Table1[[#This Row],[Region]]="West",Table1[[#This Row],[Total]]*0.9,IF(Table1[[#This Row],[Month]]="Dec",Table1[[#This Row],[Total]]*0.9,0))</f>
        <v>446.40000000000003</v>
      </c>
      <c r="J244">
        <f>Table1[[#This Row],[Total]]-Table1[[#This Row],[Discount]]</f>
        <v>49.599999999999966</v>
      </c>
    </row>
    <row r="245" spans="1:10">
      <c r="A245">
        <v>783</v>
      </c>
      <c r="B245" t="s">
        <v>29</v>
      </c>
      <c r="C245" t="s">
        <v>12</v>
      </c>
      <c r="D245">
        <f>VLOOKUP(Table1[[#This Row],[Product]],'Income Statements'!$C$4:$E$7,3,TRUE)</f>
        <v>62</v>
      </c>
      <c r="E245" t="s">
        <v>9</v>
      </c>
      <c r="F245" t="s">
        <v>25</v>
      </c>
      <c r="G245">
        <v>30</v>
      </c>
      <c r="H245">
        <f>Table1[[#This Row],[Price]]*Table1[[#This Row],[Unit]]</f>
        <v>1860</v>
      </c>
      <c r="I245">
        <f>IF(Table1[[#This Row],[Region]]="West",Table1[[#This Row],[Total]]*0.9,IF(Table1[[#This Row],[Month]]="Dec",Table1[[#This Row],[Total]]*0.9,0))</f>
        <v>1674</v>
      </c>
      <c r="J245">
        <f>Table1[[#This Row],[Total]]-Table1[[#This Row],[Discount]]</f>
        <v>186</v>
      </c>
    </row>
    <row r="246" spans="1:10">
      <c r="A246">
        <v>897</v>
      </c>
      <c r="B246" t="s">
        <v>29</v>
      </c>
      <c r="C246" t="s">
        <v>27</v>
      </c>
      <c r="D246">
        <f>VLOOKUP(Table1[[#This Row],[Product]],'Income Statements'!$C$4:$E$7,3,TRUE)</f>
        <v>35</v>
      </c>
      <c r="E246" t="s">
        <v>9</v>
      </c>
      <c r="F246" t="s">
        <v>7</v>
      </c>
      <c r="G246">
        <v>34</v>
      </c>
      <c r="H246">
        <f>Table1[[#This Row],[Price]]*Table1[[#This Row],[Unit]]</f>
        <v>1190</v>
      </c>
      <c r="I246">
        <f>IF(Table1[[#This Row],[Region]]="West",Table1[[#This Row],[Total]]*0.9,IF(Table1[[#This Row],[Month]]="Dec",Table1[[#This Row],[Total]]*0.9,0))</f>
        <v>0</v>
      </c>
      <c r="J246">
        <f>Table1[[#This Row],[Total]]-Table1[[#This Row],[Discount]]</f>
        <v>1190</v>
      </c>
    </row>
    <row r="247" spans="1:10">
      <c r="A247">
        <v>963</v>
      </c>
      <c r="B247" t="s">
        <v>29</v>
      </c>
      <c r="C247" t="s">
        <v>27</v>
      </c>
      <c r="D247">
        <f>VLOOKUP(Table1[[#This Row],[Product]],'Income Statements'!$C$4:$E$7,3,TRUE)</f>
        <v>35</v>
      </c>
      <c r="E247" t="s">
        <v>9</v>
      </c>
      <c r="F247" t="s">
        <v>11</v>
      </c>
      <c r="G247">
        <v>42</v>
      </c>
      <c r="H247">
        <f>Table1[[#This Row],[Price]]*Table1[[#This Row],[Unit]]</f>
        <v>1470</v>
      </c>
      <c r="I247">
        <f>IF(Table1[[#This Row],[Region]]="West",Table1[[#This Row],[Total]]*0.9,IF(Table1[[#This Row],[Month]]="Dec",Table1[[#This Row],[Total]]*0.9,0))</f>
        <v>0</v>
      </c>
      <c r="J247">
        <f>Table1[[#This Row],[Total]]-Table1[[#This Row],[Discount]]</f>
        <v>1470</v>
      </c>
    </row>
    <row r="248" spans="1:10">
      <c r="A248">
        <v>986</v>
      </c>
      <c r="B248" t="s">
        <v>29</v>
      </c>
      <c r="C248" t="s">
        <v>8</v>
      </c>
      <c r="D248">
        <f>VLOOKUP(Table1[[#This Row],[Product]],'Income Statements'!$C$4:$E$7,3,TRUE)</f>
        <v>46</v>
      </c>
      <c r="E248" t="s">
        <v>9</v>
      </c>
      <c r="F248" t="s">
        <v>7</v>
      </c>
      <c r="G248">
        <v>7</v>
      </c>
      <c r="H248">
        <f>Table1[[#This Row],[Price]]*Table1[[#This Row],[Unit]]</f>
        <v>322</v>
      </c>
      <c r="I248">
        <f>IF(Table1[[#This Row],[Region]]="West",Table1[[#This Row],[Total]]*0.9,IF(Table1[[#This Row],[Month]]="Dec",Table1[[#This Row],[Total]]*0.9,0))</f>
        <v>0</v>
      </c>
      <c r="J248">
        <f>Table1[[#This Row],[Total]]-Table1[[#This Row],[Discount]]</f>
        <v>322</v>
      </c>
    </row>
    <row r="249" spans="1:10">
      <c r="A249">
        <v>115</v>
      </c>
      <c r="B249" t="s">
        <v>29</v>
      </c>
      <c r="C249" t="s">
        <v>8</v>
      </c>
      <c r="D249">
        <f>VLOOKUP(Table1[[#This Row],[Product]],'Income Statements'!$C$4:$E$7,3,TRUE)</f>
        <v>46</v>
      </c>
      <c r="E249" t="s">
        <v>26</v>
      </c>
      <c r="F249" t="s">
        <v>25</v>
      </c>
      <c r="G249">
        <v>23</v>
      </c>
      <c r="H249">
        <f>Table1[[#This Row],[Price]]*Table1[[#This Row],[Unit]]</f>
        <v>1058</v>
      </c>
      <c r="I249">
        <f>IF(Table1[[#This Row],[Region]]="West",Table1[[#This Row],[Total]]*0.9,IF(Table1[[#This Row],[Month]]="Dec",Table1[[#This Row],[Total]]*0.9,0))</f>
        <v>952.2</v>
      </c>
      <c r="J249">
        <f>Table1[[#This Row],[Total]]-Table1[[#This Row],[Discount]]</f>
        <v>105.79999999999995</v>
      </c>
    </row>
    <row r="250" spans="1:10">
      <c r="A250">
        <v>217</v>
      </c>
      <c r="B250" t="s">
        <v>29</v>
      </c>
      <c r="C250" t="s">
        <v>15</v>
      </c>
      <c r="D250">
        <f>VLOOKUP(Table1[[#This Row],[Product]],'Income Statements'!$C$4:$E$7,3,TRUE)</f>
        <v>48</v>
      </c>
      <c r="E250" t="s">
        <v>26</v>
      </c>
      <c r="F250" t="s">
        <v>25</v>
      </c>
      <c r="G250">
        <v>40</v>
      </c>
      <c r="H250">
        <f>Table1[[#This Row],[Price]]*Table1[[#This Row],[Unit]]</f>
        <v>1920</v>
      </c>
      <c r="I250">
        <f>IF(Table1[[#This Row],[Region]]="West",Table1[[#This Row],[Total]]*0.9,IF(Table1[[#This Row],[Month]]="Dec",Table1[[#This Row],[Total]]*0.9,0))</f>
        <v>1728</v>
      </c>
      <c r="J250">
        <f>Table1[[#This Row],[Total]]-Table1[[#This Row],[Discount]]</f>
        <v>192</v>
      </c>
    </row>
    <row r="251" spans="1:10">
      <c r="A251">
        <v>341</v>
      </c>
      <c r="B251" t="s">
        <v>29</v>
      </c>
      <c r="C251" t="s">
        <v>15</v>
      </c>
      <c r="D251">
        <f>VLOOKUP(Table1[[#This Row],[Product]],'Income Statements'!$C$4:$E$7,3,TRUE)</f>
        <v>48</v>
      </c>
      <c r="E251" t="s">
        <v>26</v>
      </c>
      <c r="F251" t="s">
        <v>11</v>
      </c>
      <c r="G251">
        <v>47</v>
      </c>
      <c r="H251">
        <f>Table1[[#This Row],[Price]]*Table1[[#This Row],[Unit]]</f>
        <v>2256</v>
      </c>
      <c r="I251">
        <f>IF(Table1[[#This Row],[Region]]="West",Table1[[#This Row],[Total]]*0.9,IF(Table1[[#This Row],[Month]]="Dec",Table1[[#This Row],[Total]]*0.9,0))</f>
        <v>0</v>
      </c>
      <c r="J251">
        <f>Table1[[#This Row],[Total]]-Table1[[#This Row],[Discount]]</f>
        <v>2256</v>
      </c>
    </row>
    <row r="252" spans="1:10">
      <c r="A252">
        <v>365</v>
      </c>
      <c r="B252" t="s">
        <v>29</v>
      </c>
      <c r="C252" t="s">
        <v>8</v>
      </c>
      <c r="D252">
        <f>VLOOKUP(Table1[[#This Row],[Product]],'Income Statements'!$C$4:$E$7,3,TRUE)</f>
        <v>46</v>
      </c>
      <c r="E252" t="s">
        <v>26</v>
      </c>
      <c r="F252" t="s">
        <v>7</v>
      </c>
      <c r="G252">
        <v>22</v>
      </c>
      <c r="H252">
        <f>Table1[[#This Row],[Price]]*Table1[[#This Row],[Unit]]</f>
        <v>1012</v>
      </c>
      <c r="I252">
        <f>IF(Table1[[#This Row],[Region]]="West",Table1[[#This Row],[Total]]*0.9,IF(Table1[[#This Row],[Month]]="Dec",Table1[[#This Row],[Total]]*0.9,0))</f>
        <v>0</v>
      </c>
      <c r="J252">
        <f>Table1[[#This Row],[Total]]-Table1[[#This Row],[Discount]]</f>
        <v>1012</v>
      </c>
    </row>
    <row r="253" spans="1:10">
      <c r="A253">
        <v>415</v>
      </c>
      <c r="B253" t="s">
        <v>29</v>
      </c>
      <c r="C253" t="s">
        <v>15</v>
      </c>
      <c r="D253">
        <f>VLOOKUP(Table1[[#This Row],[Product]],'Income Statements'!$C$4:$E$7,3,TRUE)</f>
        <v>48</v>
      </c>
      <c r="E253" t="s">
        <v>26</v>
      </c>
      <c r="F253" t="s">
        <v>7</v>
      </c>
      <c r="G253">
        <v>32</v>
      </c>
      <c r="H253">
        <f>Table1[[#This Row],[Price]]*Table1[[#This Row],[Unit]]</f>
        <v>1536</v>
      </c>
      <c r="I253">
        <f>IF(Table1[[#This Row],[Region]]="West",Table1[[#This Row],[Total]]*0.9,IF(Table1[[#This Row],[Month]]="Dec",Table1[[#This Row],[Total]]*0.9,0))</f>
        <v>0</v>
      </c>
      <c r="J253">
        <f>Table1[[#This Row],[Total]]-Table1[[#This Row],[Discount]]</f>
        <v>1536</v>
      </c>
    </row>
    <row r="254" spans="1:10">
      <c r="A254">
        <v>431</v>
      </c>
      <c r="B254" t="s">
        <v>29</v>
      </c>
      <c r="C254" t="s">
        <v>15</v>
      </c>
      <c r="D254">
        <f>VLOOKUP(Table1[[#This Row],[Product]],'Income Statements'!$C$4:$E$7,3,TRUE)</f>
        <v>48</v>
      </c>
      <c r="E254" t="s">
        <v>26</v>
      </c>
      <c r="F254" t="s">
        <v>18</v>
      </c>
      <c r="G254">
        <v>29</v>
      </c>
      <c r="H254">
        <f>Table1[[#This Row],[Price]]*Table1[[#This Row],[Unit]]</f>
        <v>1392</v>
      </c>
      <c r="I254">
        <f>IF(Table1[[#This Row],[Region]]="West",Table1[[#This Row],[Total]]*0.9,IF(Table1[[#This Row],[Month]]="Dec",Table1[[#This Row],[Total]]*0.9,0))</f>
        <v>0</v>
      </c>
      <c r="J254">
        <f>Table1[[#This Row],[Total]]-Table1[[#This Row],[Discount]]</f>
        <v>1392</v>
      </c>
    </row>
    <row r="255" spans="1:10">
      <c r="A255">
        <v>666</v>
      </c>
      <c r="B255" t="s">
        <v>29</v>
      </c>
      <c r="C255" t="s">
        <v>8</v>
      </c>
      <c r="D255">
        <f>VLOOKUP(Table1[[#This Row],[Product]],'Income Statements'!$C$4:$E$7,3,TRUE)</f>
        <v>46</v>
      </c>
      <c r="E255" t="s">
        <v>26</v>
      </c>
      <c r="F255" t="s">
        <v>11</v>
      </c>
      <c r="G255">
        <v>33</v>
      </c>
      <c r="H255">
        <f>Table1[[#This Row],[Price]]*Table1[[#This Row],[Unit]]</f>
        <v>1518</v>
      </c>
      <c r="I255">
        <f>IF(Table1[[#This Row],[Region]]="West",Table1[[#This Row],[Total]]*0.9,IF(Table1[[#This Row],[Month]]="Dec",Table1[[#This Row],[Total]]*0.9,0))</f>
        <v>0</v>
      </c>
      <c r="J255">
        <f>Table1[[#This Row],[Total]]-Table1[[#This Row],[Discount]]</f>
        <v>1518</v>
      </c>
    </row>
    <row r="256" spans="1:10">
      <c r="A256">
        <v>675</v>
      </c>
      <c r="B256" t="s">
        <v>29</v>
      </c>
      <c r="C256" t="s">
        <v>15</v>
      </c>
      <c r="D256">
        <f>VLOOKUP(Table1[[#This Row],[Product]],'Income Statements'!$C$4:$E$7,3,TRUE)</f>
        <v>48</v>
      </c>
      <c r="E256" t="s">
        <v>26</v>
      </c>
      <c r="F256" t="s">
        <v>7</v>
      </c>
      <c r="G256">
        <v>14</v>
      </c>
      <c r="H256">
        <f>Table1[[#This Row],[Price]]*Table1[[#This Row],[Unit]]</f>
        <v>672</v>
      </c>
      <c r="I256">
        <f>IF(Table1[[#This Row],[Region]]="West",Table1[[#This Row],[Total]]*0.9,IF(Table1[[#This Row],[Month]]="Dec",Table1[[#This Row],[Total]]*0.9,0))</f>
        <v>0</v>
      </c>
      <c r="J256">
        <f>Table1[[#This Row],[Total]]-Table1[[#This Row],[Discount]]</f>
        <v>672</v>
      </c>
    </row>
    <row r="257" spans="1:10">
      <c r="A257">
        <v>723</v>
      </c>
      <c r="B257" t="s">
        <v>29</v>
      </c>
      <c r="C257" t="s">
        <v>27</v>
      </c>
      <c r="D257">
        <f>VLOOKUP(Table1[[#This Row],[Product]],'Income Statements'!$C$4:$E$7,3,TRUE)</f>
        <v>35</v>
      </c>
      <c r="E257" t="s">
        <v>26</v>
      </c>
      <c r="F257" t="s">
        <v>18</v>
      </c>
      <c r="G257">
        <v>13</v>
      </c>
      <c r="H257">
        <f>Table1[[#This Row],[Price]]*Table1[[#This Row],[Unit]]</f>
        <v>455</v>
      </c>
      <c r="I257">
        <f>IF(Table1[[#This Row],[Region]]="West",Table1[[#This Row],[Total]]*0.9,IF(Table1[[#This Row],[Month]]="Dec",Table1[[#This Row],[Total]]*0.9,0))</f>
        <v>0</v>
      </c>
      <c r="J257">
        <f>Table1[[#This Row],[Total]]-Table1[[#This Row],[Discount]]</f>
        <v>455</v>
      </c>
    </row>
    <row r="258" spans="1:10">
      <c r="A258">
        <v>879</v>
      </c>
      <c r="B258" t="s">
        <v>29</v>
      </c>
      <c r="C258" t="s">
        <v>15</v>
      </c>
      <c r="D258">
        <f>VLOOKUP(Table1[[#This Row],[Product]],'Income Statements'!$C$4:$E$7,3,TRUE)</f>
        <v>48</v>
      </c>
      <c r="E258" t="s">
        <v>26</v>
      </c>
      <c r="F258" t="s">
        <v>7</v>
      </c>
      <c r="G258">
        <v>14</v>
      </c>
      <c r="H258">
        <f>Table1[[#This Row],[Price]]*Table1[[#This Row],[Unit]]</f>
        <v>672</v>
      </c>
      <c r="I258">
        <f>IF(Table1[[#This Row],[Region]]="West",Table1[[#This Row],[Total]]*0.9,IF(Table1[[#This Row],[Month]]="Dec",Table1[[#This Row],[Total]]*0.9,0))</f>
        <v>0</v>
      </c>
      <c r="J258">
        <f>Table1[[#This Row],[Total]]-Table1[[#This Row],[Discount]]</f>
        <v>672</v>
      </c>
    </row>
    <row r="259" spans="1:10">
      <c r="A259">
        <v>931</v>
      </c>
      <c r="B259" t="s">
        <v>29</v>
      </c>
      <c r="C259" t="s">
        <v>12</v>
      </c>
      <c r="D259">
        <f>VLOOKUP(Table1[[#This Row],[Product]],'Income Statements'!$C$4:$E$7,3,TRUE)</f>
        <v>62</v>
      </c>
      <c r="E259" t="s">
        <v>26</v>
      </c>
      <c r="F259" t="s">
        <v>7</v>
      </c>
      <c r="G259">
        <v>41</v>
      </c>
      <c r="H259">
        <f>Table1[[#This Row],[Price]]*Table1[[#This Row],[Unit]]</f>
        <v>2542</v>
      </c>
      <c r="I259">
        <f>IF(Table1[[#This Row],[Region]]="West",Table1[[#This Row],[Total]]*0.9,IF(Table1[[#This Row],[Month]]="Dec",Table1[[#This Row],[Total]]*0.9,0))</f>
        <v>0</v>
      </c>
      <c r="J259">
        <f>Table1[[#This Row],[Total]]-Table1[[#This Row],[Discount]]</f>
        <v>2542</v>
      </c>
    </row>
    <row r="260" spans="1:10">
      <c r="A260">
        <v>70</v>
      </c>
      <c r="B260" t="s">
        <v>29</v>
      </c>
      <c r="C260" t="s">
        <v>15</v>
      </c>
      <c r="D260">
        <f>VLOOKUP(Table1[[#This Row],[Product]],'Income Statements'!$C$4:$E$7,3,TRUE)</f>
        <v>48</v>
      </c>
      <c r="E260" t="s">
        <v>22</v>
      </c>
      <c r="F260" t="s">
        <v>7</v>
      </c>
      <c r="G260">
        <v>26</v>
      </c>
      <c r="H260">
        <f>Table1[[#This Row],[Price]]*Table1[[#This Row],[Unit]]</f>
        <v>1248</v>
      </c>
      <c r="I260">
        <f>IF(Table1[[#This Row],[Region]]="West",Table1[[#This Row],[Total]]*0.9,IF(Table1[[#This Row],[Month]]="Dec",Table1[[#This Row],[Total]]*0.9,0))</f>
        <v>1123.2</v>
      </c>
      <c r="J260">
        <f>Table1[[#This Row],[Total]]-Table1[[#This Row],[Discount]]</f>
        <v>124.79999999999995</v>
      </c>
    </row>
    <row r="261" spans="1:10">
      <c r="A261">
        <v>237</v>
      </c>
      <c r="B261" t="s">
        <v>29</v>
      </c>
      <c r="C261" t="s">
        <v>12</v>
      </c>
      <c r="D261">
        <f>VLOOKUP(Table1[[#This Row],[Product]],'Income Statements'!$C$4:$E$7,3,TRUE)</f>
        <v>62</v>
      </c>
      <c r="E261" t="s">
        <v>22</v>
      </c>
      <c r="F261" t="s">
        <v>18</v>
      </c>
      <c r="G261">
        <v>47</v>
      </c>
      <c r="H261">
        <f>Table1[[#This Row],[Price]]*Table1[[#This Row],[Unit]]</f>
        <v>2914</v>
      </c>
      <c r="I261">
        <f>IF(Table1[[#This Row],[Region]]="West",Table1[[#This Row],[Total]]*0.9,IF(Table1[[#This Row],[Month]]="Dec",Table1[[#This Row],[Total]]*0.9,0))</f>
        <v>2622.6</v>
      </c>
      <c r="J261">
        <f>Table1[[#This Row],[Total]]-Table1[[#This Row],[Discount]]</f>
        <v>291.40000000000009</v>
      </c>
    </row>
    <row r="262" spans="1:10">
      <c r="A262">
        <v>252</v>
      </c>
      <c r="B262" t="s">
        <v>29</v>
      </c>
      <c r="C262" t="s">
        <v>15</v>
      </c>
      <c r="D262">
        <f>VLOOKUP(Table1[[#This Row],[Product]],'Income Statements'!$C$4:$E$7,3,TRUE)</f>
        <v>48</v>
      </c>
      <c r="E262" t="s">
        <v>22</v>
      </c>
      <c r="F262" t="s">
        <v>25</v>
      </c>
      <c r="G262">
        <v>7</v>
      </c>
      <c r="H262">
        <f>Table1[[#This Row],[Price]]*Table1[[#This Row],[Unit]]</f>
        <v>336</v>
      </c>
      <c r="I262">
        <f>IF(Table1[[#This Row],[Region]]="West",Table1[[#This Row],[Total]]*0.9,IF(Table1[[#This Row],[Month]]="Dec",Table1[[#This Row],[Total]]*0.9,0))</f>
        <v>302.40000000000003</v>
      </c>
      <c r="J262">
        <f>Table1[[#This Row],[Total]]-Table1[[#This Row],[Discount]]</f>
        <v>33.599999999999966</v>
      </c>
    </row>
    <row r="263" spans="1:10">
      <c r="A263">
        <v>256</v>
      </c>
      <c r="B263" t="s">
        <v>29</v>
      </c>
      <c r="C263" t="s">
        <v>8</v>
      </c>
      <c r="D263">
        <f>VLOOKUP(Table1[[#This Row],[Product]],'Income Statements'!$C$4:$E$7,3,TRUE)</f>
        <v>46</v>
      </c>
      <c r="E263" t="s">
        <v>22</v>
      </c>
      <c r="F263" t="s">
        <v>25</v>
      </c>
      <c r="G263">
        <v>39</v>
      </c>
      <c r="H263">
        <f>Table1[[#This Row],[Price]]*Table1[[#This Row],[Unit]]</f>
        <v>1794</v>
      </c>
      <c r="I263">
        <f>IF(Table1[[#This Row],[Region]]="West",Table1[[#This Row],[Total]]*0.9,IF(Table1[[#This Row],[Month]]="Dec",Table1[[#This Row],[Total]]*0.9,0))</f>
        <v>1614.6000000000001</v>
      </c>
      <c r="J263">
        <f>Table1[[#This Row],[Total]]-Table1[[#This Row],[Discount]]</f>
        <v>179.39999999999986</v>
      </c>
    </row>
    <row r="264" spans="1:10">
      <c r="A264">
        <v>508</v>
      </c>
      <c r="B264" t="s">
        <v>29</v>
      </c>
      <c r="C264" t="s">
        <v>12</v>
      </c>
      <c r="D264">
        <f>VLOOKUP(Table1[[#This Row],[Product]],'Income Statements'!$C$4:$E$7,3,TRUE)</f>
        <v>62</v>
      </c>
      <c r="E264" t="s">
        <v>22</v>
      </c>
      <c r="F264" t="s">
        <v>11</v>
      </c>
      <c r="G264">
        <v>4</v>
      </c>
      <c r="H264">
        <f>Table1[[#This Row],[Price]]*Table1[[#This Row],[Unit]]</f>
        <v>248</v>
      </c>
      <c r="I264">
        <f>IF(Table1[[#This Row],[Region]]="West",Table1[[#This Row],[Total]]*0.9,IF(Table1[[#This Row],[Month]]="Dec",Table1[[#This Row],[Total]]*0.9,0))</f>
        <v>223.20000000000002</v>
      </c>
      <c r="J264">
        <f>Table1[[#This Row],[Total]]-Table1[[#This Row],[Discount]]</f>
        <v>24.799999999999983</v>
      </c>
    </row>
    <row r="265" spans="1:10">
      <c r="A265">
        <v>613</v>
      </c>
      <c r="B265" t="s">
        <v>29</v>
      </c>
      <c r="C265" t="s">
        <v>8</v>
      </c>
      <c r="D265">
        <f>VLOOKUP(Table1[[#This Row],[Product]],'Income Statements'!$C$4:$E$7,3,TRUE)</f>
        <v>46</v>
      </c>
      <c r="E265" t="s">
        <v>22</v>
      </c>
      <c r="F265" t="s">
        <v>18</v>
      </c>
      <c r="G265">
        <v>44</v>
      </c>
      <c r="H265">
        <f>Table1[[#This Row],[Price]]*Table1[[#This Row],[Unit]]</f>
        <v>2024</v>
      </c>
      <c r="I265">
        <f>IF(Table1[[#This Row],[Region]]="West",Table1[[#This Row],[Total]]*0.9,IF(Table1[[#This Row],[Month]]="Dec",Table1[[#This Row],[Total]]*0.9,0))</f>
        <v>1821.6000000000001</v>
      </c>
      <c r="J265">
        <f>Table1[[#This Row],[Total]]-Table1[[#This Row],[Discount]]</f>
        <v>202.39999999999986</v>
      </c>
    </row>
    <row r="266" spans="1:10">
      <c r="A266">
        <v>665</v>
      </c>
      <c r="B266" t="s">
        <v>29</v>
      </c>
      <c r="C266" t="s">
        <v>15</v>
      </c>
      <c r="D266">
        <f>VLOOKUP(Table1[[#This Row],[Product]],'Income Statements'!$C$4:$E$7,3,TRUE)</f>
        <v>48</v>
      </c>
      <c r="E266" t="s">
        <v>22</v>
      </c>
      <c r="F266" t="s">
        <v>18</v>
      </c>
      <c r="G266">
        <v>48</v>
      </c>
      <c r="H266">
        <f>Table1[[#This Row],[Price]]*Table1[[#This Row],[Unit]]</f>
        <v>2304</v>
      </c>
      <c r="I266">
        <f>IF(Table1[[#This Row],[Region]]="West",Table1[[#This Row],[Total]]*0.9,IF(Table1[[#This Row],[Month]]="Dec",Table1[[#This Row],[Total]]*0.9,0))</f>
        <v>2073.6</v>
      </c>
      <c r="J266">
        <f>Table1[[#This Row],[Total]]-Table1[[#This Row],[Discount]]</f>
        <v>230.40000000000009</v>
      </c>
    </row>
    <row r="267" spans="1:10">
      <c r="A267">
        <v>856</v>
      </c>
      <c r="B267" t="s">
        <v>29</v>
      </c>
      <c r="C267" t="s">
        <v>27</v>
      </c>
      <c r="D267">
        <f>VLOOKUP(Table1[[#This Row],[Product]],'Income Statements'!$C$4:$E$7,3,TRUE)</f>
        <v>35</v>
      </c>
      <c r="E267" t="s">
        <v>22</v>
      </c>
      <c r="F267" t="s">
        <v>11</v>
      </c>
      <c r="G267">
        <v>33</v>
      </c>
      <c r="H267">
        <f>Table1[[#This Row],[Price]]*Table1[[#This Row],[Unit]]</f>
        <v>1155</v>
      </c>
      <c r="I267">
        <f>IF(Table1[[#This Row],[Region]]="West",Table1[[#This Row],[Total]]*0.9,IF(Table1[[#This Row],[Month]]="Dec",Table1[[#This Row],[Total]]*0.9,0))</f>
        <v>1039.5</v>
      </c>
      <c r="J267">
        <f>Table1[[#This Row],[Total]]-Table1[[#This Row],[Discount]]</f>
        <v>115.5</v>
      </c>
    </row>
    <row r="268" spans="1:10">
      <c r="A268">
        <v>970</v>
      </c>
      <c r="B268" t="s">
        <v>29</v>
      </c>
      <c r="C268" t="s">
        <v>15</v>
      </c>
      <c r="D268">
        <f>VLOOKUP(Table1[[#This Row],[Product]],'Income Statements'!$C$4:$E$7,3,TRUE)</f>
        <v>48</v>
      </c>
      <c r="E268" t="s">
        <v>22</v>
      </c>
      <c r="F268" t="s">
        <v>18</v>
      </c>
      <c r="G268">
        <v>27</v>
      </c>
      <c r="H268">
        <f>Table1[[#This Row],[Price]]*Table1[[#This Row],[Unit]]</f>
        <v>1296</v>
      </c>
      <c r="I268">
        <f>IF(Table1[[#This Row],[Region]]="West",Table1[[#This Row],[Total]]*0.9,IF(Table1[[#This Row],[Month]]="Dec",Table1[[#This Row],[Total]]*0.9,0))</f>
        <v>1166.4000000000001</v>
      </c>
      <c r="J268">
        <f>Table1[[#This Row],[Total]]-Table1[[#This Row],[Discount]]</f>
        <v>129.59999999999991</v>
      </c>
    </row>
    <row r="269" spans="1:10">
      <c r="A269">
        <v>14</v>
      </c>
      <c r="B269" t="s">
        <v>29</v>
      </c>
      <c r="C269" t="s">
        <v>27</v>
      </c>
      <c r="D269">
        <f>VLOOKUP(Table1[[#This Row],[Product]],'Income Statements'!$C$4:$E$7,3,TRUE)</f>
        <v>35</v>
      </c>
      <c r="E269" t="s">
        <v>28</v>
      </c>
      <c r="F269" t="s">
        <v>7</v>
      </c>
      <c r="G269">
        <v>4</v>
      </c>
      <c r="H269">
        <f>Table1[[#This Row],[Price]]*Table1[[#This Row],[Unit]]</f>
        <v>140</v>
      </c>
      <c r="I269">
        <f>IF(Table1[[#This Row],[Region]]="West",Table1[[#This Row],[Total]]*0.9,IF(Table1[[#This Row],[Month]]="Dec",Table1[[#This Row],[Total]]*0.9,0))</f>
        <v>0</v>
      </c>
      <c r="J269">
        <f>Table1[[#This Row],[Total]]-Table1[[#This Row],[Discount]]</f>
        <v>140</v>
      </c>
    </row>
    <row r="270" spans="1:10">
      <c r="A270">
        <v>15</v>
      </c>
      <c r="B270" t="s">
        <v>29</v>
      </c>
      <c r="C270" t="s">
        <v>12</v>
      </c>
      <c r="D270">
        <f>VLOOKUP(Table1[[#This Row],[Product]],'Income Statements'!$C$4:$E$7,3,TRUE)</f>
        <v>62</v>
      </c>
      <c r="E270" t="s">
        <v>28</v>
      </c>
      <c r="F270" t="s">
        <v>11</v>
      </c>
      <c r="G270">
        <v>6</v>
      </c>
      <c r="H270">
        <f>Table1[[#This Row],[Price]]*Table1[[#This Row],[Unit]]</f>
        <v>372</v>
      </c>
      <c r="I270">
        <f>IF(Table1[[#This Row],[Region]]="West",Table1[[#This Row],[Total]]*0.9,IF(Table1[[#This Row],[Month]]="Dec",Table1[[#This Row],[Total]]*0.9,0))</f>
        <v>0</v>
      </c>
      <c r="J270">
        <f>Table1[[#This Row],[Total]]-Table1[[#This Row],[Discount]]</f>
        <v>372</v>
      </c>
    </row>
    <row r="271" spans="1:10">
      <c r="A271">
        <v>25</v>
      </c>
      <c r="B271" t="s">
        <v>29</v>
      </c>
      <c r="C271" t="s">
        <v>15</v>
      </c>
      <c r="D271">
        <f>VLOOKUP(Table1[[#This Row],[Product]],'Income Statements'!$C$4:$E$7,3,TRUE)</f>
        <v>48</v>
      </c>
      <c r="E271" t="s">
        <v>28</v>
      </c>
      <c r="F271" t="s">
        <v>25</v>
      </c>
      <c r="G271">
        <v>3</v>
      </c>
      <c r="H271">
        <f>Table1[[#This Row],[Price]]*Table1[[#This Row],[Unit]]</f>
        <v>144</v>
      </c>
      <c r="I271">
        <f>IF(Table1[[#This Row],[Region]]="West",Table1[[#This Row],[Total]]*0.9,IF(Table1[[#This Row],[Month]]="Dec",Table1[[#This Row],[Total]]*0.9,0))</f>
        <v>129.6</v>
      </c>
      <c r="J271">
        <f>Table1[[#This Row],[Total]]-Table1[[#This Row],[Discount]]</f>
        <v>14.400000000000006</v>
      </c>
    </row>
    <row r="272" spans="1:10">
      <c r="A272">
        <v>116</v>
      </c>
      <c r="B272" t="s">
        <v>29</v>
      </c>
      <c r="C272" t="s">
        <v>27</v>
      </c>
      <c r="D272">
        <f>VLOOKUP(Table1[[#This Row],[Product]],'Income Statements'!$C$4:$E$7,3,TRUE)</f>
        <v>35</v>
      </c>
      <c r="E272" t="s">
        <v>28</v>
      </c>
      <c r="F272" t="s">
        <v>18</v>
      </c>
      <c r="G272">
        <v>22</v>
      </c>
      <c r="H272">
        <f>Table1[[#This Row],[Price]]*Table1[[#This Row],[Unit]]</f>
        <v>770</v>
      </c>
      <c r="I272">
        <f>IF(Table1[[#This Row],[Region]]="West",Table1[[#This Row],[Total]]*0.9,IF(Table1[[#This Row],[Month]]="Dec",Table1[[#This Row],[Total]]*0.9,0))</f>
        <v>0</v>
      </c>
      <c r="J272">
        <f>Table1[[#This Row],[Total]]-Table1[[#This Row],[Discount]]</f>
        <v>770</v>
      </c>
    </row>
    <row r="273" spans="1:10">
      <c r="A273">
        <v>156</v>
      </c>
      <c r="B273" t="s">
        <v>29</v>
      </c>
      <c r="C273" t="s">
        <v>12</v>
      </c>
      <c r="D273">
        <f>VLOOKUP(Table1[[#This Row],[Product]],'Income Statements'!$C$4:$E$7,3,TRUE)</f>
        <v>62</v>
      </c>
      <c r="E273" t="s">
        <v>28</v>
      </c>
      <c r="F273" t="s">
        <v>18</v>
      </c>
      <c r="G273">
        <v>41</v>
      </c>
      <c r="H273">
        <f>Table1[[#This Row],[Price]]*Table1[[#This Row],[Unit]]</f>
        <v>2542</v>
      </c>
      <c r="I273">
        <f>IF(Table1[[#This Row],[Region]]="West",Table1[[#This Row],[Total]]*0.9,IF(Table1[[#This Row],[Month]]="Dec",Table1[[#This Row],[Total]]*0.9,0))</f>
        <v>0</v>
      </c>
      <c r="J273">
        <f>Table1[[#This Row],[Total]]-Table1[[#This Row],[Discount]]</f>
        <v>2542</v>
      </c>
    </row>
    <row r="274" spans="1:10">
      <c r="A274">
        <v>467</v>
      </c>
      <c r="B274" t="s">
        <v>29</v>
      </c>
      <c r="C274" t="s">
        <v>27</v>
      </c>
      <c r="D274">
        <f>VLOOKUP(Table1[[#This Row],[Product]],'Income Statements'!$C$4:$E$7,3,TRUE)</f>
        <v>35</v>
      </c>
      <c r="E274" t="s">
        <v>28</v>
      </c>
      <c r="F274" t="s">
        <v>11</v>
      </c>
      <c r="G274">
        <v>29</v>
      </c>
      <c r="H274">
        <f>Table1[[#This Row],[Price]]*Table1[[#This Row],[Unit]]</f>
        <v>1015</v>
      </c>
      <c r="I274">
        <f>IF(Table1[[#This Row],[Region]]="West",Table1[[#This Row],[Total]]*0.9,IF(Table1[[#This Row],[Month]]="Dec",Table1[[#This Row],[Total]]*0.9,0))</f>
        <v>0</v>
      </c>
      <c r="J274">
        <f>Table1[[#This Row],[Total]]-Table1[[#This Row],[Discount]]</f>
        <v>1015</v>
      </c>
    </row>
    <row r="275" spans="1:10">
      <c r="A275">
        <v>498</v>
      </c>
      <c r="B275" t="s">
        <v>29</v>
      </c>
      <c r="C275" t="s">
        <v>27</v>
      </c>
      <c r="D275">
        <f>VLOOKUP(Table1[[#This Row],[Product]],'Income Statements'!$C$4:$E$7,3,TRUE)</f>
        <v>35</v>
      </c>
      <c r="E275" t="s">
        <v>28</v>
      </c>
      <c r="F275" t="s">
        <v>18</v>
      </c>
      <c r="G275">
        <v>8</v>
      </c>
      <c r="H275">
        <f>Table1[[#This Row],[Price]]*Table1[[#This Row],[Unit]]</f>
        <v>280</v>
      </c>
      <c r="I275">
        <f>IF(Table1[[#This Row],[Region]]="West",Table1[[#This Row],[Total]]*0.9,IF(Table1[[#This Row],[Month]]="Dec",Table1[[#This Row],[Total]]*0.9,0))</f>
        <v>0</v>
      </c>
      <c r="J275">
        <f>Table1[[#This Row],[Total]]-Table1[[#This Row],[Discount]]</f>
        <v>280</v>
      </c>
    </row>
    <row r="276" spans="1:10">
      <c r="A276">
        <v>646</v>
      </c>
      <c r="B276" t="s">
        <v>29</v>
      </c>
      <c r="C276" t="s">
        <v>27</v>
      </c>
      <c r="D276">
        <f>VLOOKUP(Table1[[#This Row],[Product]],'Income Statements'!$C$4:$E$7,3,TRUE)</f>
        <v>35</v>
      </c>
      <c r="E276" t="s">
        <v>28</v>
      </c>
      <c r="F276" t="s">
        <v>11</v>
      </c>
      <c r="G276">
        <v>42</v>
      </c>
      <c r="H276">
        <f>Table1[[#This Row],[Price]]*Table1[[#This Row],[Unit]]</f>
        <v>1470</v>
      </c>
      <c r="I276">
        <f>IF(Table1[[#This Row],[Region]]="West",Table1[[#This Row],[Total]]*0.9,IF(Table1[[#This Row],[Month]]="Dec",Table1[[#This Row],[Total]]*0.9,0))</f>
        <v>0</v>
      </c>
      <c r="J276">
        <f>Table1[[#This Row],[Total]]-Table1[[#This Row],[Discount]]</f>
        <v>1470</v>
      </c>
    </row>
    <row r="277" spans="1:10">
      <c r="A277">
        <v>649</v>
      </c>
      <c r="B277" t="s">
        <v>29</v>
      </c>
      <c r="C277" t="s">
        <v>27</v>
      </c>
      <c r="D277">
        <f>VLOOKUP(Table1[[#This Row],[Product]],'Income Statements'!$C$4:$E$7,3,TRUE)</f>
        <v>35</v>
      </c>
      <c r="E277" t="s">
        <v>28</v>
      </c>
      <c r="F277" t="s">
        <v>25</v>
      </c>
      <c r="G277">
        <v>31</v>
      </c>
      <c r="H277">
        <f>Table1[[#This Row],[Price]]*Table1[[#This Row],[Unit]]</f>
        <v>1085</v>
      </c>
      <c r="I277">
        <f>IF(Table1[[#This Row],[Region]]="West",Table1[[#This Row],[Total]]*0.9,IF(Table1[[#This Row],[Month]]="Dec",Table1[[#This Row],[Total]]*0.9,0))</f>
        <v>976.5</v>
      </c>
      <c r="J277">
        <f>Table1[[#This Row],[Total]]-Table1[[#This Row],[Discount]]</f>
        <v>108.5</v>
      </c>
    </row>
    <row r="278" spans="1:10">
      <c r="A278">
        <v>683</v>
      </c>
      <c r="B278" t="s">
        <v>29</v>
      </c>
      <c r="C278" t="s">
        <v>12</v>
      </c>
      <c r="D278">
        <f>VLOOKUP(Table1[[#This Row],[Product]],'Income Statements'!$C$4:$E$7,3,TRUE)</f>
        <v>62</v>
      </c>
      <c r="E278" t="s">
        <v>28</v>
      </c>
      <c r="F278" t="s">
        <v>18</v>
      </c>
      <c r="G278">
        <v>36</v>
      </c>
      <c r="H278">
        <f>Table1[[#This Row],[Price]]*Table1[[#This Row],[Unit]]</f>
        <v>2232</v>
      </c>
      <c r="I278">
        <f>IF(Table1[[#This Row],[Region]]="West",Table1[[#This Row],[Total]]*0.9,IF(Table1[[#This Row],[Month]]="Dec",Table1[[#This Row],[Total]]*0.9,0))</f>
        <v>0</v>
      </c>
      <c r="J278">
        <f>Table1[[#This Row],[Total]]-Table1[[#This Row],[Discount]]</f>
        <v>2232</v>
      </c>
    </row>
    <row r="279" spans="1:10">
      <c r="A279">
        <v>735</v>
      </c>
      <c r="B279" t="s">
        <v>29</v>
      </c>
      <c r="C279" t="s">
        <v>8</v>
      </c>
      <c r="D279">
        <f>VLOOKUP(Table1[[#This Row],[Product]],'Income Statements'!$C$4:$E$7,3,TRUE)</f>
        <v>46</v>
      </c>
      <c r="E279" t="s">
        <v>28</v>
      </c>
      <c r="F279" t="s">
        <v>18</v>
      </c>
      <c r="G279">
        <v>46</v>
      </c>
      <c r="H279">
        <f>Table1[[#This Row],[Price]]*Table1[[#This Row],[Unit]]</f>
        <v>2116</v>
      </c>
      <c r="I279">
        <f>IF(Table1[[#This Row],[Region]]="West",Table1[[#This Row],[Total]]*0.9,IF(Table1[[#This Row],[Month]]="Dec",Table1[[#This Row],[Total]]*0.9,0))</f>
        <v>0</v>
      </c>
      <c r="J279">
        <f>Table1[[#This Row],[Total]]-Table1[[#This Row],[Discount]]</f>
        <v>2116</v>
      </c>
    </row>
    <row r="280" spans="1:10">
      <c r="A280">
        <v>817</v>
      </c>
      <c r="B280" t="s">
        <v>29</v>
      </c>
      <c r="C280" t="s">
        <v>15</v>
      </c>
      <c r="D280">
        <f>VLOOKUP(Table1[[#This Row],[Product]],'Income Statements'!$C$4:$E$7,3,TRUE)</f>
        <v>48</v>
      </c>
      <c r="E280" t="s">
        <v>28</v>
      </c>
      <c r="F280" t="s">
        <v>18</v>
      </c>
      <c r="G280">
        <v>13</v>
      </c>
      <c r="H280">
        <f>Table1[[#This Row],[Price]]*Table1[[#This Row],[Unit]]</f>
        <v>624</v>
      </c>
      <c r="I280">
        <f>IF(Table1[[#This Row],[Region]]="West",Table1[[#This Row],[Total]]*0.9,IF(Table1[[#This Row],[Month]]="Dec",Table1[[#This Row],[Total]]*0.9,0))</f>
        <v>0</v>
      </c>
      <c r="J280">
        <f>Table1[[#This Row],[Total]]-Table1[[#This Row],[Discount]]</f>
        <v>624</v>
      </c>
    </row>
    <row r="281" spans="1:10">
      <c r="A281">
        <v>981</v>
      </c>
      <c r="B281" t="s">
        <v>29</v>
      </c>
      <c r="C281" t="s">
        <v>8</v>
      </c>
      <c r="D281">
        <f>VLOOKUP(Table1[[#This Row],[Product]],'Income Statements'!$C$4:$E$7,3,TRUE)</f>
        <v>46</v>
      </c>
      <c r="E281" t="s">
        <v>28</v>
      </c>
      <c r="F281" t="s">
        <v>25</v>
      </c>
      <c r="G281">
        <v>22</v>
      </c>
      <c r="H281">
        <f>Table1[[#This Row],[Price]]*Table1[[#This Row],[Unit]]</f>
        <v>1012</v>
      </c>
      <c r="I281">
        <f>IF(Table1[[#This Row],[Region]]="West",Table1[[#This Row],[Total]]*0.9,IF(Table1[[#This Row],[Month]]="Dec",Table1[[#This Row],[Total]]*0.9,0))</f>
        <v>910.80000000000007</v>
      </c>
      <c r="J281">
        <f>Table1[[#This Row],[Total]]-Table1[[#This Row],[Discount]]</f>
        <v>101.19999999999993</v>
      </c>
    </row>
    <row r="282" spans="1:10">
      <c r="A282">
        <v>63</v>
      </c>
      <c r="B282" t="s">
        <v>29</v>
      </c>
      <c r="C282" t="s">
        <v>27</v>
      </c>
      <c r="D282">
        <f>VLOOKUP(Table1[[#This Row],[Product]],'Income Statements'!$C$4:$E$7,3,TRUE)</f>
        <v>35</v>
      </c>
      <c r="E282" t="s">
        <v>20</v>
      </c>
      <c r="F282" t="s">
        <v>25</v>
      </c>
      <c r="G282">
        <v>30</v>
      </c>
      <c r="H282">
        <f>Table1[[#This Row],[Price]]*Table1[[#This Row],[Unit]]</f>
        <v>1050</v>
      </c>
      <c r="I282">
        <f>IF(Table1[[#This Row],[Region]]="West",Table1[[#This Row],[Total]]*0.9,IF(Table1[[#This Row],[Month]]="Dec",Table1[[#This Row],[Total]]*0.9,0))</f>
        <v>945</v>
      </c>
      <c r="J282">
        <f>Table1[[#This Row],[Total]]-Table1[[#This Row],[Discount]]</f>
        <v>105</v>
      </c>
    </row>
    <row r="283" spans="1:10">
      <c r="A283">
        <v>159</v>
      </c>
      <c r="B283" t="s">
        <v>29</v>
      </c>
      <c r="C283" t="s">
        <v>12</v>
      </c>
      <c r="D283">
        <f>VLOOKUP(Table1[[#This Row],[Product]],'Income Statements'!$C$4:$E$7,3,TRUE)</f>
        <v>62</v>
      </c>
      <c r="E283" t="s">
        <v>20</v>
      </c>
      <c r="F283" t="s">
        <v>25</v>
      </c>
      <c r="G283">
        <v>45</v>
      </c>
      <c r="H283">
        <f>Table1[[#This Row],[Price]]*Table1[[#This Row],[Unit]]</f>
        <v>2790</v>
      </c>
      <c r="I283">
        <f>IF(Table1[[#This Row],[Region]]="West",Table1[[#This Row],[Total]]*0.9,IF(Table1[[#This Row],[Month]]="Dec",Table1[[#This Row],[Total]]*0.9,0))</f>
        <v>2511</v>
      </c>
      <c r="J283">
        <f>Table1[[#This Row],[Total]]-Table1[[#This Row],[Discount]]</f>
        <v>279</v>
      </c>
    </row>
    <row r="284" spans="1:10">
      <c r="A284">
        <v>276</v>
      </c>
      <c r="B284" t="s">
        <v>29</v>
      </c>
      <c r="C284" t="s">
        <v>27</v>
      </c>
      <c r="D284">
        <f>VLOOKUP(Table1[[#This Row],[Product]],'Income Statements'!$C$4:$E$7,3,TRUE)</f>
        <v>35</v>
      </c>
      <c r="E284" t="s">
        <v>20</v>
      </c>
      <c r="F284" t="s">
        <v>25</v>
      </c>
      <c r="G284">
        <v>18</v>
      </c>
      <c r="H284">
        <f>Table1[[#This Row],[Price]]*Table1[[#This Row],[Unit]]</f>
        <v>630</v>
      </c>
      <c r="I284">
        <f>IF(Table1[[#This Row],[Region]]="West",Table1[[#This Row],[Total]]*0.9,IF(Table1[[#This Row],[Month]]="Dec",Table1[[#This Row],[Total]]*0.9,0))</f>
        <v>567</v>
      </c>
      <c r="J284">
        <f>Table1[[#This Row],[Total]]-Table1[[#This Row],[Discount]]</f>
        <v>63</v>
      </c>
    </row>
    <row r="285" spans="1:10">
      <c r="A285">
        <v>333</v>
      </c>
      <c r="B285" t="s">
        <v>29</v>
      </c>
      <c r="C285" t="s">
        <v>12</v>
      </c>
      <c r="D285">
        <f>VLOOKUP(Table1[[#This Row],[Product]],'Income Statements'!$C$4:$E$7,3,TRUE)</f>
        <v>62</v>
      </c>
      <c r="E285" t="s">
        <v>20</v>
      </c>
      <c r="F285" t="s">
        <v>11</v>
      </c>
      <c r="G285">
        <v>37</v>
      </c>
      <c r="H285">
        <f>Table1[[#This Row],[Price]]*Table1[[#This Row],[Unit]]</f>
        <v>2294</v>
      </c>
      <c r="I285">
        <f>IF(Table1[[#This Row],[Region]]="West",Table1[[#This Row],[Total]]*0.9,IF(Table1[[#This Row],[Month]]="Dec",Table1[[#This Row],[Total]]*0.9,0))</f>
        <v>0</v>
      </c>
      <c r="J285">
        <f>Table1[[#This Row],[Total]]-Table1[[#This Row],[Discount]]</f>
        <v>2294</v>
      </c>
    </row>
    <row r="286" spans="1:10">
      <c r="A286">
        <v>34</v>
      </c>
      <c r="B286" t="s">
        <v>29</v>
      </c>
      <c r="C286" t="s">
        <v>27</v>
      </c>
      <c r="D286">
        <f>VLOOKUP(Table1[[#This Row],[Product]],'Income Statements'!$C$4:$E$7,3,TRUE)</f>
        <v>35</v>
      </c>
      <c r="E286" t="s">
        <v>16</v>
      </c>
      <c r="F286" t="s">
        <v>11</v>
      </c>
      <c r="G286">
        <v>46</v>
      </c>
      <c r="H286">
        <f>Table1[[#This Row],[Price]]*Table1[[#This Row],[Unit]]</f>
        <v>1610</v>
      </c>
      <c r="I286">
        <f>IF(Table1[[#This Row],[Region]]="West",Table1[[#This Row],[Total]]*0.9,IF(Table1[[#This Row],[Month]]="Dec",Table1[[#This Row],[Total]]*0.9,0))</f>
        <v>0</v>
      </c>
      <c r="J286">
        <f>Table1[[#This Row],[Total]]-Table1[[#This Row],[Discount]]</f>
        <v>1610</v>
      </c>
    </row>
    <row r="287" spans="1:10">
      <c r="A287">
        <v>957</v>
      </c>
      <c r="B287" t="s">
        <v>29</v>
      </c>
      <c r="C287" t="s">
        <v>27</v>
      </c>
      <c r="D287">
        <f>VLOOKUP(Table1[[#This Row],[Product]],'Income Statements'!$C$4:$E$7,3,TRUE)</f>
        <v>35</v>
      </c>
      <c r="E287" t="s">
        <v>16</v>
      </c>
      <c r="F287" t="s">
        <v>25</v>
      </c>
      <c r="G287">
        <v>18</v>
      </c>
      <c r="H287">
        <f>Table1[[#This Row],[Price]]*Table1[[#This Row],[Unit]]</f>
        <v>630</v>
      </c>
      <c r="I287">
        <f>IF(Table1[[#This Row],[Region]]="West",Table1[[#This Row],[Total]]*0.9,IF(Table1[[#This Row],[Month]]="Dec",Table1[[#This Row],[Total]]*0.9,0))</f>
        <v>567</v>
      </c>
      <c r="J287">
        <f>Table1[[#This Row],[Total]]-Table1[[#This Row],[Discount]]</f>
        <v>63</v>
      </c>
    </row>
    <row r="288" spans="1:10">
      <c r="A288">
        <v>967</v>
      </c>
      <c r="B288" t="s">
        <v>29</v>
      </c>
      <c r="C288" t="s">
        <v>12</v>
      </c>
      <c r="D288">
        <f>VLOOKUP(Table1[[#This Row],[Product]],'Income Statements'!$C$4:$E$7,3,TRUE)</f>
        <v>62</v>
      </c>
      <c r="E288" t="s">
        <v>16</v>
      </c>
      <c r="F288" t="s">
        <v>25</v>
      </c>
      <c r="G288">
        <v>22</v>
      </c>
      <c r="H288">
        <f>Table1[[#This Row],[Price]]*Table1[[#This Row],[Unit]]</f>
        <v>1364</v>
      </c>
      <c r="I288">
        <f>IF(Table1[[#This Row],[Region]]="West",Table1[[#This Row],[Total]]*0.9,IF(Table1[[#This Row],[Month]]="Dec",Table1[[#This Row],[Total]]*0.9,0))</f>
        <v>1227.6000000000001</v>
      </c>
      <c r="J288">
        <f>Table1[[#This Row],[Total]]-Table1[[#This Row],[Discount]]</f>
        <v>136.39999999999986</v>
      </c>
    </row>
    <row r="289" spans="1:10">
      <c r="A289">
        <v>155</v>
      </c>
      <c r="B289" t="s">
        <v>29</v>
      </c>
      <c r="C289" t="s">
        <v>8</v>
      </c>
      <c r="D289">
        <f>VLOOKUP(Table1[[#This Row],[Product]],'Income Statements'!$C$4:$E$7,3,TRUE)</f>
        <v>46</v>
      </c>
      <c r="E289" t="s">
        <v>35</v>
      </c>
      <c r="F289" t="s">
        <v>18</v>
      </c>
      <c r="G289">
        <v>36</v>
      </c>
      <c r="H289">
        <f>Table1[[#This Row],[Price]]*Table1[[#This Row],[Unit]]</f>
        <v>1656</v>
      </c>
      <c r="I289">
        <f>IF(Table1[[#This Row],[Region]]="West",Table1[[#This Row],[Total]]*0.9,IF(Table1[[#This Row],[Month]]="Dec",Table1[[#This Row],[Total]]*0.9,0))</f>
        <v>0</v>
      </c>
      <c r="J289">
        <f>Table1[[#This Row],[Total]]-Table1[[#This Row],[Discount]]</f>
        <v>1656</v>
      </c>
    </row>
    <row r="290" spans="1:10">
      <c r="A290">
        <v>166</v>
      </c>
      <c r="B290" t="s">
        <v>29</v>
      </c>
      <c r="C290" t="s">
        <v>15</v>
      </c>
      <c r="D290">
        <f>VLOOKUP(Table1[[#This Row],[Product]],'Income Statements'!$C$4:$E$7,3,TRUE)</f>
        <v>48</v>
      </c>
      <c r="E290" t="s">
        <v>35</v>
      </c>
      <c r="F290" t="s">
        <v>25</v>
      </c>
      <c r="G290">
        <v>37</v>
      </c>
      <c r="H290">
        <f>Table1[[#This Row],[Price]]*Table1[[#This Row],[Unit]]</f>
        <v>1776</v>
      </c>
      <c r="I290">
        <f>IF(Table1[[#This Row],[Region]]="West",Table1[[#This Row],[Total]]*0.9,IF(Table1[[#This Row],[Month]]="Dec",Table1[[#This Row],[Total]]*0.9,0))</f>
        <v>1598.4</v>
      </c>
      <c r="J290">
        <f>Table1[[#This Row],[Total]]-Table1[[#This Row],[Discount]]</f>
        <v>177.59999999999991</v>
      </c>
    </row>
    <row r="291" spans="1:10">
      <c r="A291">
        <v>277</v>
      </c>
      <c r="B291" t="s">
        <v>29</v>
      </c>
      <c r="C291" t="s">
        <v>8</v>
      </c>
      <c r="D291">
        <f>VLOOKUP(Table1[[#This Row],[Product]],'Income Statements'!$C$4:$E$7,3,TRUE)</f>
        <v>46</v>
      </c>
      <c r="E291" t="s">
        <v>35</v>
      </c>
      <c r="F291" t="s">
        <v>25</v>
      </c>
      <c r="G291">
        <v>10</v>
      </c>
      <c r="H291">
        <f>Table1[[#This Row],[Price]]*Table1[[#This Row],[Unit]]</f>
        <v>460</v>
      </c>
      <c r="I291">
        <f>IF(Table1[[#This Row],[Region]]="West",Table1[[#This Row],[Total]]*0.9,IF(Table1[[#This Row],[Month]]="Dec",Table1[[#This Row],[Total]]*0.9,0))</f>
        <v>414</v>
      </c>
      <c r="J291">
        <f>Table1[[#This Row],[Total]]-Table1[[#This Row],[Discount]]</f>
        <v>46</v>
      </c>
    </row>
    <row r="292" spans="1:10">
      <c r="A292">
        <v>284</v>
      </c>
      <c r="B292" t="s">
        <v>29</v>
      </c>
      <c r="C292" t="s">
        <v>8</v>
      </c>
      <c r="D292">
        <f>VLOOKUP(Table1[[#This Row],[Product]],'Income Statements'!$C$4:$E$7,3,TRUE)</f>
        <v>46</v>
      </c>
      <c r="E292" t="s">
        <v>35</v>
      </c>
      <c r="F292" t="s">
        <v>18</v>
      </c>
      <c r="G292">
        <v>4</v>
      </c>
      <c r="H292">
        <f>Table1[[#This Row],[Price]]*Table1[[#This Row],[Unit]]</f>
        <v>184</v>
      </c>
      <c r="I292">
        <f>IF(Table1[[#This Row],[Region]]="West",Table1[[#This Row],[Total]]*0.9,IF(Table1[[#This Row],[Month]]="Dec",Table1[[#This Row],[Total]]*0.9,0))</f>
        <v>0</v>
      </c>
      <c r="J292">
        <f>Table1[[#This Row],[Total]]-Table1[[#This Row],[Discount]]</f>
        <v>184</v>
      </c>
    </row>
    <row r="293" spans="1:10">
      <c r="A293">
        <v>285</v>
      </c>
      <c r="B293" t="s">
        <v>29</v>
      </c>
      <c r="C293" t="s">
        <v>15</v>
      </c>
      <c r="D293">
        <f>VLOOKUP(Table1[[#This Row],[Product]],'Income Statements'!$C$4:$E$7,3,TRUE)</f>
        <v>48</v>
      </c>
      <c r="E293" t="s">
        <v>35</v>
      </c>
      <c r="F293" t="s">
        <v>11</v>
      </c>
      <c r="G293">
        <v>1</v>
      </c>
      <c r="H293">
        <f>Table1[[#This Row],[Price]]*Table1[[#This Row],[Unit]]</f>
        <v>48</v>
      </c>
      <c r="I293">
        <f>IF(Table1[[#This Row],[Region]]="West",Table1[[#This Row],[Total]]*0.9,IF(Table1[[#This Row],[Month]]="Dec",Table1[[#This Row],[Total]]*0.9,0))</f>
        <v>0</v>
      </c>
      <c r="J293">
        <f>Table1[[#This Row],[Total]]-Table1[[#This Row],[Discount]]</f>
        <v>48</v>
      </c>
    </row>
    <row r="294" spans="1:10">
      <c r="A294">
        <v>515</v>
      </c>
      <c r="B294" t="s">
        <v>29</v>
      </c>
      <c r="C294" t="s">
        <v>15</v>
      </c>
      <c r="D294">
        <f>VLOOKUP(Table1[[#This Row],[Product]],'Income Statements'!$C$4:$E$7,3,TRUE)</f>
        <v>48</v>
      </c>
      <c r="E294" t="s">
        <v>35</v>
      </c>
      <c r="F294" t="s">
        <v>7</v>
      </c>
      <c r="G294">
        <v>17</v>
      </c>
      <c r="H294">
        <f>Table1[[#This Row],[Price]]*Table1[[#This Row],[Unit]]</f>
        <v>816</v>
      </c>
      <c r="I294">
        <f>IF(Table1[[#This Row],[Region]]="West",Table1[[#This Row],[Total]]*0.9,IF(Table1[[#This Row],[Month]]="Dec",Table1[[#This Row],[Total]]*0.9,0))</f>
        <v>0</v>
      </c>
      <c r="J294">
        <f>Table1[[#This Row],[Total]]-Table1[[#This Row],[Discount]]</f>
        <v>816</v>
      </c>
    </row>
    <row r="295" spans="1:10">
      <c r="A295">
        <v>569</v>
      </c>
      <c r="B295" t="s">
        <v>29</v>
      </c>
      <c r="C295" t="s">
        <v>27</v>
      </c>
      <c r="D295">
        <f>VLOOKUP(Table1[[#This Row],[Product]],'Income Statements'!$C$4:$E$7,3,TRUE)</f>
        <v>35</v>
      </c>
      <c r="E295" t="s">
        <v>35</v>
      </c>
      <c r="F295" t="s">
        <v>18</v>
      </c>
      <c r="G295">
        <v>6</v>
      </c>
      <c r="H295">
        <f>Table1[[#This Row],[Price]]*Table1[[#This Row],[Unit]]</f>
        <v>210</v>
      </c>
      <c r="I295">
        <f>IF(Table1[[#This Row],[Region]]="West",Table1[[#This Row],[Total]]*0.9,IF(Table1[[#This Row],[Month]]="Dec",Table1[[#This Row],[Total]]*0.9,0))</f>
        <v>0</v>
      </c>
      <c r="J295">
        <f>Table1[[#This Row],[Total]]-Table1[[#This Row],[Discount]]</f>
        <v>210</v>
      </c>
    </row>
    <row r="296" spans="1:10">
      <c r="A296">
        <v>770</v>
      </c>
      <c r="B296" t="s">
        <v>29</v>
      </c>
      <c r="C296" t="s">
        <v>15</v>
      </c>
      <c r="D296">
        <f>VLOOKUP(Table1[[#This Row],[Product]],'Income Statements'!$C$4:$E$7,3,TRUE)</f>
        <v>48</v>
      </c>
      <c r="E296" t="s">
        <v>35</v>
      </c>
      <c r="F296" t="s">
        <v>7</v>
      </c>
      <c r="G296">
        <v>47</v>
      </c>
      <c r="H296">
        <f>Table1[[#This Row],[Price]]*Table1[[#This Row],[Unit]]</f>
        <v>2256</v>
      </c>
      <c r="I296">
        <f>IF(Table1[[#This Row],[Region]]="West",Table1[[#This Row],[Total]]*0.9,IF(Table1[[#This Row],[Month]]="Dec",Table1[[#This Row],[Total]]*0.9,0))</f>
        <v>0</v>
      </c>
      <c r="J296">
        <f>Table1[[#This Row],[Total]]-Table1[[#This Row],[Discount]]</f>
        <v>2256</v>
      </c>
    </row>
    <row r="297" spans="1:10">
      <c r="A297">
        <v>892</v>
      </c>
      <c r="B297" t="s">
        <v>29</v>
      </c>
      <c r="C297" t="s">
        <v>15</v>
      </c>
      <c r="D297">
        <f>VLOOKUP(Table1[[#This Row],[Product]],'Income Statements'!$C$4:$E$7,3,TRUE)</f>
        <v>48</v>
      </c>
      <c r="E297" t="s">
        <v>35</v>
      </c>
      <c r="F297" t="s">
        <v>25</v>
      </c>
      <c r="G297">
        <v>39</v>
      </c>
      <c r="H297">
        <f>Table1[[#This Row],[Price]]*Table1[[#This Row],[Unit]]</f>
        <v>1872</v>
      </c>
      <c r="I297">
        <f>IF(Table1[[#This Row],[Region]]="West",Table1[[#This Row],[Total]]*0.9,IF(Table1[[#This Row],[Month]]="Dec",Table1[[#This Row],[Total]]*0.9,0))</f>
        <v>1684.8</v>
      </c>
      <c r="J297">
        <f>Table1[[#This Row],[Total]]-Table1[[#This Row],[Discount]]</f>
        <v>187.20000000000005</v>
      </c>
    </row>
    <row r="298" spans="1:10">
      <c r="A298">
        <v>915</v>
      </c>
      <c r="B298" t="s">
        <v>29</v>
      </c>
      <c r="C298" t="s">
        <v>15</v>
      </c>
      <c r="D298">
        <f>VLOOKUP(Table1[[#This Row],[Product]],'Income Statements'!$C$4:$E$7,3,TRUE)</f>
        <v>48</v>
      </c>
      <c r="E298" t="s">
        <v>35</v>
      </c>
      <c r="F298" t="s">
        <v>7</v>
      </c>
      <c r="G298">
        <v>17</v>
      </c>
      <c r="H298">
        <f>Table1[[#This Row],[Price]]*Table1[[#This Row],[Unit]]</f>
        <v>816</v>
      </c>
      <c r="I298">
        <f>IF(Table1[[#This Row],[Region]]="West",Table1[[#This Row],[Total]]*0.9,IF(Table1[[#This Row],[Month]]="Dec",Table1[[#This Row],[Total]]*0.9,0))</f>
        <v>0</v>
      </c>
      <c r="J298">
        <f>Table1[[#This Row],[Total]]-Table1[[#This Row],[Discount]]</f>
        <v>816</v>
      </c>
    </row>
    <row r="299" spans="1:10">
      <c r="A299">
        <v>953</v>
      </c>
      <c r="B299" t="s">
        <v>29</v>
      </c>
      <c r="C299" t="s">
        <v>8</v>
      </c>
      <c r="D299">
        <f>VLOOKUP(Table1[[#This Row],[Product]],'Income Statements'!$C$4:$E$7,3,TRUE)</f>
        <v>46</v>
      </c>
      <c r="E299" t="s">
        <v>35</v>
      </c>
      <c r="F299" t="s">
        <v>7</v>
      </c>
      <c r="G299">
        <v>3</v>
      </c>
      <c r="H299">
        <f>Table1[[#This Row],[Price]]*Table1[[#This Row],[Unit]]</f>
        <v>138</v>
      </c>
      <c r="I299">
        <f>IF(Table1[[#This Row],[Region]]="West",Table1[[#This Row],[Total]]*0.9,IF(Table1[[#This Row],[Month]]="Dec",Table1[[#This Row],[Total]]*0.9,0))</f>
        <v>0</v>
      </c>
      <c r="J299">
        <f>Table1[[#This Row],[Total]]-Table1[[#This Row],[Discount]]</f>
        <v>138</v>
      </c>
    </row>
    <row r="300" spans="1:10">
      <c r="A300">
        <v>92</v>
      </c>
      <c r="B300" t="s">
        <v>29</v>
      </c>
      <c r="C300" t="s">
        <v>27</v>
      </c>
      <c r="D300">
        <f>VLOOKUP(Table1[[#This Row],[Product]],'Income Statements'!$C$4:$E$7,3,TRUE)</f>
        <v>35</v>
      </c>
      <c r="E300" t="s">
        <v>37</v>
      </c>
      <c r="F300" t="s">
        <v>25</v>
      </c>
      <c r="G300">
        <v>18</v>
      </c>
      <c r="H300">
        <f>Table1[[#This Row],[Price]]*Table1[[#This Row],[Unit]]</f>
        <v>630</v>
      </c>
      <c r="I300">
        <f>IF(Table1[[#This Row],[Region]]="West",Table1[[#This Row],[Total]]*0.9,IF(Table1[[#This Row],[Month]]="Dec",Table1[[#This Row],[Total]]*0.9,0))</f>
        <v>567</v>
      </c>
      <c r="J300">
        <f>Table1[[#This Row],[Total]]-Table1[[#This Row],[Discount]]</f>
        <v>63</v>
      </c>
    </row>
    <row r="301" spans="1:10">
      <c r="A301">
        <v>225</v>
      </c>
      <c r="B301" t="s">
        <v>29</v>
      </c>
      <c r="C301" t="s">
        <v>8</v>
      </c>
      <c r="D301">
        <f>VLOOKUP(Table1[[#This Row],[Product]],'Income Statements'!$C$4:$E$7,3,TRUE)</f>
        <v>46</v>
      </c>
      <c r="E301" t="s">
        <v>37</v>
      </c>
      <c r="F301" t="s">
        <v>18</v>
      </c>
      <c r="G301">
        <v>21</v>
      </c>
      <c r="H301">
        <f>Table1[[#This Row],[Price]]*Table1[[#This Row],[Unit]]</f>
        <v>966</v>
      </c>
      <c r="I301">
        <f>IF(Table1[[#This Row],[Region]]="West",Table1[[#This Row],[Total]]*0.9,IF(Table1[[#This Row],[Month]]="Dec",Table1[[#This Row],[Total]]*0.9,0))</f>
        <v>0</v>
      </c>
      <c r="J301">
        <f>Table1[[#This Row],[Total]]-Table1[[#This Row],[Discount]]</f>
        <v>966</v>
      </c>
    </row>
    <row r="302" spans="1:10">
      <c r="A302">
        <v>241</v>
      </c>
      <c r="B302" t="s">
        <v>29</v>
      </c>
      <c r="C302" t="s">
        <v>15</v>
      </c>
      <c r="D302">
        <f>VLOOKUP(Table1[[#This Row],[Product]],'Income Statements'!$C$4:$E$7,3,TRUE)</f>
        <v>48</v>
      </c>
      <c r="E302" t="s">
        <v>37</v>
      </c>
      <c r="F302" t="s">
        <v>11</v>
      </c>
      <c r="G302">
        <v>25</v>
      </c>
      <c r="H302">
        <f>Table1[[#This Row],[Price]]*Table1[[#This Row],[Unit]]</f>
        <v>1200</v>
      </c>
      <c r="I302">
        <f>IF(Table1[[#This Row],[Region]]="West",Table1[[#This Row],[Total]]*0.9,IF(Table1[[#This Row],[Month]]="Dec",Table1[[#This Row],[Total]]*0.9,0))</f>
        <v>0</v>
      </c>
      <c r="J302">
        <f>Table1[[#This Row],[Total]]-Table1[[#This Row],[Discount]]</f>
        <v>1200</v>
      </c>
    </row>
    <row r="303" spans="1:10">
      <c r="A303">
        <v>249</v>
      </c>
      <c r="B303" t="s">
        <v>29</v>
      </c>
      <c r="C303" t="s">
        <v>12</v>
      </c>
      <c r="D303">
        <f>VLOOKUP(Table1[[#This Row],[Product]],'Income Statements'!$C$4:$E$7,3,TRUE)</f>
        <v>62</v>
      </c>
      <c r="E303" t="s">
        <v>37</v>
      </c>
      <c r="F303" t="s">
        <v>18</v>
      </c>
      <c r="G303">
        <v>41</v>
      </c>
      <c r="H303">
        <f>Table1[[#This Row],[Price]]*Table1[[#This Row],[Unit]]</f>
        <v>2542</v>
      </c>
      <c r="I303">
        <f>IF(Table1[[#This Row],[Region]]="West",Table1[[#This Row],[Total]]*0.9,IF(Table1[[#This Row],[Month]]="Dec",Table1[[#This Row],[Total]]*0.9,0))</f>
        <v>0</v>
      </c>
      <c r="J303">
        <f>Table1[[#This Row],[Total]]-Table1[[#This Row],[Discount]]</f>
        <v>2542</v>
      </c>
    </row>
    <row r="304" spans="1:10">
      <c r="A304">
        <v>408</v>
      </c>
      <c r="B304" t="s">
        <v>29</v>
      </c>
      <c r="C304" t="s">
        <v>8</v>
      </c>
      <c r="D304">
        <f>VLOOKUP(Table1[[#This Row],[Product]],'Income Statements'!$C$4:$E$7,3,TRUE)</f>
        <v>46</v>
      </c>
      <c r="E304" t="s">
        <v>37</v>
      </c>
      <c r="F304" t="s">
        <v>11</v>
      </c>
      <c r="G304">
        <v>20</v>
      </c>
      <c r="H304">
        <f>Table1[[#This Row],[Price]]*Table1[[#This Row],[Unit]]</f>
        <v>920</v>
      </c>
      <c r="I304">
        <f>IF(Table1[[#This Row],[Region]]="West",Table1[[#This Row],[Total]]*0.9,IF(Table1[[#This Row],[Month]]="Dec",Table1[[#This Row],[Total]]*0.9,0))</f>
        <v>0</v>
      </c>
      <c r="J304">
        <f>Table1[[#This Row],[Total]]-Table1[[#This Row],[Discount]]</f>
        <v>920</v>
      </c>
    </row>
    <row r="305" spans="1:10">
      <c r="A305">
        <v>514</v>
      </c>
      <c r="B305" t="s">
        <v>29</v>
      </c>
      <c r="C305" t="s">
        <v>15</v>
      </c>
      <c r="D305">
        <f>VLOOKUP(Table1[[#This Row],[Product]],'Income Statements'!$C$4:$E$7,3,TRUE)</f>
        <v>48</v>
      </c>
      <c r="E305" t="s">
        <v>37</v>
      </c>
      <c r="F305" t="s">
        <v>18</v>
      </c>
      <c r="G305">
        <v>47</v>
      </c>
      <c r="H305">
        <f>Table1[[#This Row],[Price]]*Table1[[#This Row],[Unit]]</f>
        <v>2256</v>
      </c>
      <c r="I305">
        <f>IF(Table1[[#This Row],[Region]]="West",Table1[[#This Row],[Total]]*0.9,IF(Table1[[#This Row],[Month]]="Dec",Table1[[#This Row],[Total]]*0.9,0))</f>
        <v>0</v>
      </c>
      <c r="J305">
        <f>Table1[[#This Row],[Total]]-Table1[[#This Row],[Discount]]</f>
        <v>2256</v>
      </c>
    </row>
    <row r="306" spans="1:10">
      <c r="A306">
        <v>567</v>
      </c>
      <c r="B306" t="s">
        <v>29</v>
      </c>
      <c r="C306" t="s">
        <v>8</v>
      </c>
      <c r="D306">
        <f>VLOOKUP(Table1[[#This Row],[Product]],'Income Statements'!$C$4:$E$7,3,TRUE)</f>
        <v>46</v>
      </c>
      <c r="E306" t="s">
        <v>37</v>
      </c>
      <c r="F306" t="s">
        <v>11</v>
      </c>
      <c r="G306">
        <v>30</v>
      </c>
      <c r="H306">
        <f>Table1[[#This Row],[Price]]*Table1[[#This Row],[Unit]]</f>
        <v>1380</v>
      </c>
      <c r="I306">
        <f>IF(Table1[[#This Row],[Region]]="West",Table1[[#This Row],[Total]]*0.9,IF(Table1[[#This Row],[Month]]="Dec",Table1[[#This Row],[Total]]*0.9,0))</f>
        <v>0</v>
      </c>
      <c r="J306">
        <f>Table1[[#This Row],[Total]]-Table1[[#This Row],[Discount]]</f>
        <v>1380</v>
      </c>
    </row>
    <row r="307" spans="1:10">
      <c r="A307">
        <v>681</v>
      </c>
      <c r="B307" t="s">
        <v>29</v>
      </c>
      <c r="C307" t="s">
        <v>27</v>
      </c>
      <c r="D307">
        <f>VLOOKUP(Table1[[#This Row],[Product]],'Income Statements'!$C$4:$E$7,3,TRUE)</f>
        <v>35</v>
      </c>
      <c r="E307" t="s">
        <v>37</v>
      </c>
      <c r="F307" t="s">
        <v>11</v>
      </c>
      <c r="G307">
        <v>18</v>
      </c>
      <c r="H307">
        <f>Table1[[#This Row],[Price]]*Table1[[#This Row],[Unit]]</f>
        <v>630</v>
      </c>
      <c r="I307">
        <f>IF(Table1[[#This Row],[Region]]="West",Table1[[#This Row],[Total]]*0.9,IF(Table1[[#This Row],[Month]]="Dec",Table1[[#This Row],[Total]]*0.9,0))</f>
        <v>0</v>
      </c>
      <c r="J307">
        <f>Table1[[#This Row],[Total]]-Table1[[#This Row],[Discount]]</f>
        <v>630</v>
      </c>
    </row>
    <row r="308" spans="1:10">
      <c r="A308">
        <v>987</v>
      </c>
      <c r="B308" t="s">
        <v>29</v>
      </c>
      <c r="C308" t="s">
        <v>8</v>
      </c>
      <c r="D308">
        <f>VLOOKUP(Table1[[#This Row],[Product]],'Income Statements'!$C$4:$E$7,3,TRUE)</f>
        <v>46</v>
      </c>
      <c r="E308" t="s">
        <v>37</v>
      </c>
      <c r="F308" t="s">
        <v>25</v>
      </c>
      <c r="G308">
        <v>18</v>
      </c>
      <c r="H308">
        <f>Table1[[#This Row],[Price]]*Table1[[#This Row],[Unit]]</f>
        <v>828</v>
      </c>
      <c r="I308">
        <f>IF(Table1[[#This Row],[Region]]="West",Table1[[#This Row],[Total]]*0.9,IF(Table1[[#This Row],[Month]]="Dec",Table1[[#This Row],[Total]]*0.9,0))</f>
        <v>745.2</v>
      </c>
      <c r="J308">
        <f>Table1[[#This Row],[Total]]-Table1[[#This Row],[Discount]]</f>
        <v>82.799999999999955</v>
      </c>
    </row>
    <row r="309" spans="1:10">
      <c r="A309">
        <v>20</v>
      </c>
      <c r="B309" t="s">
        <v>29</v>
      </c>
      <c r="C309" t="s">
        <v>15</v>
      </c>
      <c r="D309">
        <f>VLOOKUP(Table1[[#This Row],[Product]],'Income Statements'!$C$4:$E$7,3,TRUE)</f>
        <v>48</v>
      </c>
      <c r="E309" t="s">
        <v>13</v>
      </c>
      <c r="F309" t="s">
        <v>25</v>
      </c>
      <c r="G309">
        <v>41</v>
      </c>
      <c r="H309">
        <f>Table1[[#This Row],[Price]]*Table1[[#This Row],[Unit]]</f>
        <v>1968</v>
      </c>
      <c r="I309">
        <f>IF(Table1[[#This Row],[Region]]="West",Table1[[#This Row],[Total]]*0.9,IF(Table1[[#This Row],[Month]]="Dec",Table1[[#This Row],[Total]]*0.9,0))</f>
        <v>1771.2</v>
      </c>
      <c r="J309">
        <f>Table1[[#This Row],[Total]]-Table1[[#This Row],[Discount]]</f>
        <v>196.79999999999995</v>
      </c>
    </row>
    <row r="310" spans="1:10">
      <c r="A310">
        <v>38</v>
      </c>
      <c r="B310" t="s">
        <v>29</v>
      </c>
      <c r="C310" t="s">
        <v>27</v>
      </c>
      <c r="D310">
        <f>VLOOKUP(Table1[[#This Row],[Product]],'Income Statements'!$C$4:$E$7,3,TRUE)</f>
        <v>35</v>
      </c>
      <c r="E310" t="s">
        <v>13</v>
      </c>
      <c r="F310" t="s">
        <v>18</v>
      </c>
      <c r="G310">
        <v>47</v>
      </c>
      <c r="H310">
        <f>Table1[[#This Row],[Price]]*Table1[[#This Row],[Unit]]</f>
        <v>1645</v>
      </c>
      <c r="I310">
        <f>IF(Table1[[#This Row],[Region]]="West",Table1[[#This Row],[Total]]*0.9,IF(Table1[[#This Row],[Month]]="Dec",Table1[[#This Row],[Total]]*0.9,0))</f>
        <v>0</v>
      </c>
      <c r="J310">
        <f>Table1[[#This Row],[Total]]-Table1[[#This Row],[Discount]]</f>
        <v>1645</v>
      </c>
    </row>
    <row r="311" spans="1:10">
      <c r="A311">
        <v>178</v>
      </c>
      <c r="B311" t="s">
        <v>29</v>
      </c>
      <c r="C311" t="s">
        <v>27</v>
      </c>
      <c r="D311">
        <f>VLOOKUP(Table1[[#This Row],[Product]],'Income Statements'!$C$4:$E$7,3,TRUE)</f>
        <v>35</v>
      </c>
      <c r="E311" t="s">
        <v>13</v>
      </c>
      <c r="F311" t="s">
        <v>11</v>
      </c>
      <c r="G311">
        <v>6</v>
      </c>
      <c r="H311">
        <f>Table1[[#This Row],[Price]]*Table1[[#This Row],[Unit]]</f>
        <v>210</v>
      </c>
      <c r="I311">
        <f>IF(Table1[[#This Row],[Region]]="West",Table1[[#This Row],[Total]]*0.9,IF(Table1[[#This Row],[Month]]="Dec",Table1[[#This Row],[Total]]*0.9,0))</f>
        <v>0</v>
      </c>
      <c r="J311">
        <f>Table1[[#This Row],[Total]]-Table1[[#This Row],[Discount]]</f>
        <v>210</v>
      </c>
    </row>
    <row r="312" spans="1:10">
      <c r="A312">
        <v>436</v>
      </c>
      <c r="B312" t="s">
        <v>29</v>
      </c>
      <c r="C312" t="s">
        <v>8</v>
      </c>
      <c r="D312">
        <f>VLOOKUP(Table1[[#This Row],[Product]],'Income Statements'!$C$4:$E$7,3,TRUE)</f>
        <v>46</v>
      </c>
      <c r="E312" t="s">
        <v>13</v>
      </c>
      <c r="F312" t="s">
        <v>18</v>
      </c>
      <c r="G312">
        <v>45</v>
      </c>
      <c r="H312">
        <f>Table1[[#This Row],[Price]]*Table1[[#This Row],[Unit]]</f>
        <v>2070</v>
      </c>
      <c r="I312">
        <f>IF(Table1[[#This Row],[Region]]="West",Table1[[#This Row],[Total]]*0.9,IF(Table1[[#This Row],[Month]]="Dec",Table1[[#This Row],[Total]]*0.9,0))</f>
        <v>0</v>
      </c>
      <c r="J312">
        <f>Table1[[#This Row],[Total]]-Table1[[#This Row],[Discount]]</f>
        <v>2070</v>
      </c>
    </row>
    <row r="313" spans="1:10">
      <c r="A313">
        <v>460</v>
      </c>
      <c r="B313" t="s">
        <v>29</v>
      </c>
      <c r="C313" t="s">
        <v>12</v>
      </c>
      <c r="D313">
        <f>VLOOKUP(Table1[[#This Row],[Product]],'Income Statements'!$C$4:$E$7,3,TRUE)</f>
        <v>62</v>
      </c>
      <c r="E313" t="s">
        <v>13</v>
      </c>
      <c r="F313" t="s">
        <v>7</v>
      </c>
      <c r="G313">
        <v>39</v>
      </c>
      <c r="H313">
        <f>Table1[[#This Row],[Price]]*Table1[[#This Row],[Unit]]</f>
        <v>2418</v>
      </c>
      <c r="I313">
        <f>IF(Table1[[#This Row],[Region]]="West",Table1[[#This Row],[Total]]*0.9,IF(Table1[[#This Row],[Month]]="Dec",Table1[[#This Row],[Total]]*0.9,0))</f>
        <v>0</v>
      </c>
      <c r="J313">
        <f>Table1[[#This Row],[Total]]-Table1[[#This Row],[Discount]]</f>
        <v>2418</v>
      </c>
    </row>
    <row r="314" spans="1:10">
      <c r="A314">
        <v>519</v>
      </c>
      <c r="B314" t="s">
        <v>29</v>
      </c>
      <c r="C314" t="s">
        <v>27</v>
      </c>
      <c r="D314">
        <f>VLOOKUP(Table1[[#This Row],[Product]],'Income Statements'!$C$4:$E$7,3,TRUE)</f>
        <v>35</v>
      </c>
      <c r="E314" t="s">
        <v>13</v>
      </c>
      <c r="F314" t="s">
        <v>18</v>
      </c>
      <c r="G314">
        <v>33</v>
      </c>
      <c r="H314">
        <f>Table1[[#This Row],[Price]]*Table1[[#This Row],[Unit]]</f>
        <v>1155</v>
      </c>
      <c r="I314">
        <f>IF(Table1[[#This Row],[Region]]="West",Table1[[#This Row],[Total]]*0.9,IF(Table1[[#This Row],[Month]]="Dec",Table1[[#This Row],[Total]]*0.9,0))</f>
        <v>0</v>
      </c>
      <c r="J314">
        <f>Table1[[#This Row],[Total]]-Table1[[#This Row],[Discount]]</f>
        <v>1155</v>
      </c>
    </row>
    <row r="315" spans="1:10">
      <c r="A315">
        <v>809</v>
      </c>
      <c r="B315" t="s">
        <v>29</v>
      </c>
      <c r="C315" t="s">
        <v>27</v>
      </c>
      <c r="D315">
        <f>VLOOKUP(Table1[[#This Row],[Product]],'Income Statements'!$C$4:$E$7,3,TRUE)</f>
        <v>35</v>
      </c>
      <c r="E315" t="s">
        <v>13</v>
      </c>
      <c r="F315" t="s">
        <v>11</v>
      </c>
      <c r="G315">
        <v>38</v>
      </c>
      <c r="H315">
        <f>Table1[[#This Row],[Price]]*Table1[[#This Row],[Unit]]</f>
        <v>1330</v>
      </c>
      <c r="I315">
        <f>IF(Table1[[#This Row],[Region]]="West",Table1[[#This Row],[Total]]*0.9,IF(Table1[[#This Row],[Month]]="Dec",Table1[[#This Row],[Total]]*0.9,0))</f>
        <v>0</v>
      </c>
      <c r="J315">
        <f>Table1[[#This Row],[Total]]-Table1[[#This Row],[Discount]]</f>
        <v>1330</v>
      </c>
    </row>
    <row r="316" spans="1:10">
      <c r="A316">
        <v>812</v>
      </c>
      <c r="B316" t="s">
        <v>29</v>
      </c>
      <c r="C316" t="s">
        <v>8</v>
      </c>
      <c r="D316">
        <f>VLOOKUP(Table1[[#This Row],[Product]],'Income Statements'!$C$4:$E$7,3,TRUE)</f>
        <v>46</v>
      </c>
      <c r="E316" t="s">
        <v>13</v>
      </c>
      <c r="F316" t="s">
        <v>18</v>
      </c>
      <c r="G316">
        <v>26</v>
      </c>
      <c r="H316">
        <f>Table1[[#This Row],[Price]]*Table1[[#This Row],[Unit]]</f>
        <v>1196</v>
      </c>
      <c r="I316">
        <f>IF(Table1[[#This Row],[Region]]="West",Table1[[#This Row],[Total]]*0.9,IF(Table1[[#This Row],[Month]]="Dec",Table1[[#This Row],[Total]]*0.9,0))</f>
        <v>0</v>
      </c>
      <c r="J316">
        <f>Table1[[#This Row],[Total]]-Table1[[#This Row],[Discount]]</f>
        <v>1196</v>
      </c>
    </row>
    <row r="317" spans="1:10">
      <c r="A317">
        <v>906</v>
      </c>
      <c r="B317" t="s">
        <v>29</v>
      </c>
      <c r="C317" t="s">
        <v>12</v>
      </c>
      <c r="D317">
        <f>VLOOKUP(Table1[[#This Row],[Product]],'Income Statements'!$C$4:$E$7,3,TRUE)</f>
        <v>62</v>
      </c>
      <c r="E317" t="s">
        <v>13</v>
      </c>
      <c r="F317" t="s">
        <v>18</v>
      </c>
      <c r="G317">
        <v>6</v>
      </c>
      <c r="H317">
        <f>Table1[[#This Row],[Price]]*Table1[[#This Row],[Unit]]</f>
        <v>372</v>
      </c>
      <c r="I317">
        <f>IF(Table1[[#This Row],[Region]]="West",Table1[[#This Row],[Total]]*0.9,IF(Table1[[#This Row],[Month]]="Dec",Table1[[#This Row],[Total]]*0.9,0))</f>
        <v>0</v>
      </c>
      <c r="J317">
        <f>Table1[[#This Row],[Total]]-Table1[[#This Row],[Discount]]</f>
        <v>372</v>
      </c>
    </row>
    <row r="318" spans="1:10">
      <c r="A318">
        <v>170</v>
      </c>
      <c r="B318" t="s">
        <v>29</v>
      </c>
      <c r="C318" t="s">
        <v>12</v>
      </c>
      <c r="D318">
        <f>VLOOKUP(Table1[[#This Row],[Product]],'Income Statements'!$C$4:$E$7,3,TRUE)</f>
        <v>62</v>
      </c>
      <c r="E318" t="s">
        <v>33</v>
      </c>
      <c r="F318" t="s">
        <v>11</v>
      </c>
      <c r="G318">
        <v>39</v>
      </c>
      <c r="H318">
        <f>Table1[[#This Row],[Price]]*Table1[[#This Row],[Unit]]</f>
        <v>2418</v>
      </c>
      <c r="I318">
        <f>IF(Table1[[#This Row],[Region]]="West",Table1[[#This Row],[Total]]*0.9,IF(Table1[[#This Row],[Month]]="Dec",Table1[[#This Row],[Total]]*0.9,0))</f>
        <v>0</v>
      </c>
      <c r="J318">
        <f>Table1[[#This Row],[Total]]-Table1[[#This Row],[Discount]]</f>
        <v>2418</v>
      </c>
    </row>
    <row r="319" spans="1:10">
      <c r="A319">
        <v>347</v>
      </c>
      <c r="B319" t="s">
        <v>29</v>
      </c>
      <c r="C319" t="s">
        <v>15</v>
      </c>
      <c r="D319">
        <f>VLOOKUP(Table1[[#This Row],[Product]],'Income Statements'!$C$4:$E$7,3,TRUE)</f>
        <v>48</v>
      </c>
      <c r="E319" t="s">
        <v>33</v>
      </c>
      <c r="F319" t="s">
        <v>25</v>
      </c>
      <c r="G319">
        <v>38</v>
      </c>
      <c r="H319">
        <f>Table1[[#This Row],[Price]]*Table1[[#This Row],[Unit]]</f>
        <v>1824</v>
      </c>
      <c r="I319">
        <f>IF(Table1[[#This Row],[Region]]="West",Table1[[#This Row],[Total]]*0.9,IF(Table1[[#This Row],[Month]]="Dec",Table1[[#This Row],[Total]]*0.9,0))</f>
        <v>1641.6000000000001</v>
      </c>
      <c r="J319">
        <f>Table1[[#This Row],[Total]]-Table1[[#This Row],[Discount]]</f>
        <v>182.39999999999986</v>
      </c>
    </row>
    <row r="320" spans="1:10">
      <c r="A320">
        <v>378</v>
      </c>
      <c r="B320" t="s">
        <v>29</v>
      </c>
      <c r="C320" t="s">
        <v>15</v>
      </c>
      <c r="D320">
        <f>VLOOKUP(Table1[[#This Row],[Product]],'Income Statements'!$C$4:$E$7,3,TRUE)</f>
        <v>48</v>
      </c>
      <c r="E320" t="s">
        <v>33</v>
      </c>
      <c r="F320" t="s">
        <v>7</v>
      </c>
      <c r="G320">
        <v>4</v>
      </c>
      <c r="H320">
        <f>Table1[[#This Row],[Price]]*Table1[[#This Row],[Unit]]</f>
        <v>192</v>
      </c>
      <c r="I320">
        <f>IF(Table1[[#This Row],[Region]]="West",Table1[[#This Row],[Total]]*0.9,IF(Table1[[#This Row],[Month]]="Dec",Table1[[#This Row],[Total]]*0.9,0))</f>
        <v>0</v>
      </c>
      <c r="J320">
        <f>Table1[[#This Row],[Total]]-Table1[[#This Row],[Discount]]</f>
        <v>192</v>
      </c>
    </row>
    <row r="321" spans="1:10">
      <c r="A321">
        <v>452</v>
      </c>
      <c r="B321" t="s">
        <v>29</v>
      </c>
      <c r="C321" t="s">
        <v>27</v>
      </c>
      <c r="D321">
        <f>VLOOKUP(Table1[[#This Row],[Product]],'Income Statements'!$C$4:$E$7,3,TRUE)</f>
        <v>35</v>
      </c>
      <c r="E321" t="s">
        <v>33</v>
      </c>
      <c r="F321" t="s">
        <v>11</v>
      </c>
      <c r="G321">
        <v>31</v>
      </c>
      <c r="H321">
        <f>Table1[[#This Row],[Price]]*Table1[[#This Row],[Unit]]</f>
        <v>1085</v>
      </c>
      <c r="I321">
        <f>IF(Table1[[#This Row],[Region]]="West",Table1[[#This Row],[Total]]*0.9,IF(Table1[[#This Row],[Month]]="Dec",Table1[[#This Row],[Total]]*0.9,0))</f>
        <v>0</v>
      </c>
      <c r="J321">
        <f>Table1[[#This Row],[Total]]-Table1[[#This Row],[Discount]]</f>
        <v>1085</v>
      </c>
    </row>
    <row r="322" spans="1:10">
      <c r="A322">
        <v>645</v>
      </c>
      <c r="B322" t="s">
        <v>29</v>
      </c>
      <c r="C322" t="s">
        <v>15</v>
      </c>
      <c r="D322">
        <f>VLOOKUP(Table1[[#This Row],[Product]],'Income Statements'!$C$4:$E$7,3,TRUE)</f>
        <v>48</v>
      </c>
      <c r="E322" t="s">
        <v>33</v>
      </c>
      <c r="F322" t="s">
        <v>25</v>
      </c>
      <c r="G322">
        <v>8</v>
      </c>
      <c r="H322">
        <f>Table1[[#This Row],[Price]]*Table1[[#This Row],[Unit]]</f>
        <v>384</v>
      </c>
      <c r="I322">
        <f>IF(Table1[[#This Row],[Region]]="West",Table1[[#This Row],[Total]]*0.9,IF(Table1[[#This Row],[Month]]="Dec",Table1[[#This Row],[Total]]*0.9,0))</f>
        <v>345.6</v>
      </c>
      <c r="J322">
        <f>Table1[[#This Row],[Total]]-Table1[[#This Row],[Discount]]</f>
        <v>38.399999999999977</v>
      </c>
    </row>
    <row r="323" spans="1:10">
      <c r="A323">
        <v>936</v>
      </c>
      <c r="B323" t="s">
        <v>29</v>
      </c>
      <c r="C323" t="s">
        <v>8</v>
      </c>
      <c r="D323">
        <f>VLOOKUP(Table1[[#This Row],[Product]],'Income Statements'!$C$4:$E$7,3,TRUE)</f>
        <v>46</v>
      </c>
      <c r="E323" t="s">
        <v>33</v>
      </c>
      <c r="F323" t="s">
        <v>11</v>
      </c>
      <c r="G323">
        <v>40</v>
      </c>
      <c r="H323">
        <f>Table1[[#This Row],[Price]]*Table1[[#This Row],[Unit]]</f>
        <v>1840</v>
      </c>
      <c r="I323">
        <f>IF(Table1[[#This Row],[Region]]="West",Table1[[#This Row],[Total]]*0.9,IF(Table1[[#This Row],[Month]]="Dec",Table1[[#This Row],[Total]]*0.9,0))</f>
        <v>0</v>
      </c>
      <c r="J323">
        <f>Table1[[#This Row],[Total]]-Table1[[#This Row],[Discount]]</f>
        <v>1840</v>
      </c>
    </row>
    <row r="324" spans="1:10">
      <c r="A324">
        <v>182</v>
      </c>
      <c r="B324" t="s">
        <v>29</v>
      </c>
      <c r="C324" t="s">
        <v>8</v>
      </c>
      <c r="D324">
        <f>VLOOKUP(Table1[[#This Row],[Product]],'Income Statements'!$C$4:$E$7,3,TRUE)</f>
        <v>46</v>
      </c>
      <c r="E324" t="s">
        <v>32</v>
      </c>
      <c r="F324" t="s">
        <v>7</v>
      </c>
      <c r="G324">
        <v>45</v>
      </c>
      <c r="H324">
        <f>Table1[[#This Row],[Price]]*Table1[[#This Row],[Unit]]</f>
        <v>2070</v>
      </c>
      <c r="I324">
        <f>IF(Table1[[#This Row],[Region]]="West",Table1[[#This Row],[Total]]*0.9,IF(Table1[[#This Row],[Month]]="Dec",Table1[[#This Row],[Total]]*0.9,0))</f>
        <v>0</v>
      </c>
      <c r="J324">
        <f>Table1[[#This Row],[Total]]-Table1[[#This Row],[Discount]]</f>
        <v>2070</v>
      </c>
    </row>
    <row r="325" spans="1:10">
      <c r="A325">
        <v>194</v>
      </c>
      <c r="B325" t="s">
        <v>29</v>
      </c>
      <c r="C325" t="s">
        <v>8</v>
      </c>
      <c r="D325">
        <f>VLOOKUP(Table1[[#This Row],[Product]],'Income Statements'!$C$4:$E$7,3,TRUE)</f>
        <v>46</v>
      </c>
      <c r="E325" t="s">
        <v>32</v>
      </c>
      <c r="F325" t="s">
        <v>7</v>
      </c>
      <c r="G325">
        <v>5</v>
      </c>
      <c r="H325">
        <f>Table1[[#This Row],[Price]]*Table1[[#This Row],[Unit]]</f>
        <v>230</v>
      </c>
      <c r="I325">
        <f>IF(Table1[[#This Row],[Region]]="West",Table1[[#This Row],[Total]]*0.9,IF(Table1[[#This Row],[Month]]="Dec",Table1[[#This Row],[Total]]*0.9,0))</f>
        <v>0</v>
      </c>
      <c r="J325">
        <f>Table1[[#This Row],[Total]]-Table1[[#This Row],[Discount]]</f>
        <v>230</v>
      </c>
    </row>
    <row r="326" spans="1:10">
      <c r="A326">
        <v>211</v>
      </c>
      <c r="B326" t="s">
        <v>29</v>
      </c>
      <c r="C326" t="s">
        <v>12</v>
      </c>
      <c r="D326">
        <f>VLOOKUP(Table1[[#This Row],[Product]],'Income Statements'!$C$4:$E$7,3,TRUE)</f>
        <v>62</v>
      </c>
      <c r="E326" t="s">
        <v>32</v>
      </c>
      <c r="F326" t="s">
        <v>11</v>
      </c>
      <c r="G326">
        <v>38</v>
      </c>
      <c r="H326">
        <f>Table1[[#This Row],[Price]]*Table1[[#This Row],[Unit]]</f>
        <v>2356</v>
      </c>
      <c r="I326">
        <f>IF(Table1[[#This Row],[Region]]="West",Table1[[#This Row],[Total]]*0.9,IF(Table1[[#This Row],[Month]]="Dec",Table1[[#This Row],[Total]]*0.9,0))</f>
        <v>0</v>
      </c>
      <c r="J326">
        <f>Table1[[#This Row],[Total]]-Table1[[#This Row],[Discount]]</f>
        <v>2356</v>
      </c>
    </row>
    <row r="327" spans="1:10">
      <c r="A327">
        <v>248</v>
      </c>
      <c r="B327" t="s">
        <v>29</v>
      </c>
      <c r="C327" t="s">
        <v>8</v>
      </c>
      <c r="D327">
        <f>VLOOKUP(Table1[[#This Row],[Product]],'Income Statements'!$C$4:$E$7,3,TRUE)</f>
        <v>46</v>
      </c>
      <c r="E327" t="s">
        <v>32</v>
      </c>
      <c r="F327" t="s">
        <v>7</v>
      </c>
      <c r="G327">
        <v>5</v>
      </c>
      <c r="H327">
        <f>Table1[[#This Row],[Price]]*Table1[[#This Row],[Unit]]</f>
        <v>230</v>
      </c>
      <c r="I327">
        <f>IF(Table1[[#This Row],[Region]]="West",Table1[[#This Row],[Total]]*0.9,IF(Table1[[#This Row],[Month]]="Dec",Table1[[#This Row],[Total]]*0.9,0))</f>
        <v>0</v>
      </c>
      <c r="J327">
        <f>Table1[[#This Row],[Total]]-Table1[[#This Row],[Discount]]</f>
        <v>230</v>
      </c>
    </row>
    <row r="328" spans="1:10">
      <c r="A328">
        <v>327</v>
      </c>
      <c r="B328" t="s">
        <v>29</v>
      </c>
      <c r="C328" t="s">
        <v>12</v>
      </c>
      <c r="D328">
        <f>VLOOKUP(Table1[[#This Row],[Product]],'Income Statements'!$C$4:$E$7,3,TRUE)</f>
        <v>62</v>
      </c>
      <c r="E328" t="s">
        <v>32</v>
      </c>
      <c r="F328" t="s">
        <v>11</v>
      </c>
      <c r="G328">
        <v>35</v>
      </c>
      <c r="H328">
        <f>Table1[[#This Row],[Price]]*Table1[[#This Row],[Unit]]</f>
        <v>2170</v>
      </c>
      <c r="I328">
        <f>IF(Table1[[#This Row],[Region]]="West",Table1[[#This Row],[Total]]*0.9,IF(Table1[[#This Row],[Month]]="Dec",Table1[[#This Row],[Total]]*0.9,0))</f>
        <v>0</v>
      </c>
      <c r="J328">
        <f>Table1[[#This Row],[Total]]-Table1[[#This Row],[Discount]]</f>
        <v>2170</v>
      </c>
    </row>
    <row r="329" spans="1:10">
      <c r="A329">
        <v>755</v>
      </c>
      <c r="B329" t="s">
        <v>29</v>
      </c>
      <c r="C329" t="s">
        <v>15</v>
      </c>
      <c r="D329">
        <f>VLOOKUP(Table1[[#This Row],[Product]],'Income Statements'!$C$4:$E$7,3,TRUE)</f>
        <v>48</v>
      </c>
      <c r="E329" t="s">
        <v>32</v>
      </c>
      <c r="F329" t="s">
        <v>18</v>
      </c>
      <c r="G329">
        <v>34</v>
      </c>
      <c r="H329">
        <f>Table1[[#This Row],[Price]]*Table1[[#This Row],[Unit]]</f>
        <v>1632</v>
      </c>
      <c r="I329">
        <f>IF(Table1[[#This Row],[Region]]="West",Table1[[#This Row],[Total]]*0.9,IF(Table1[[#This Row],[Month]]="Dec",Table1[[#This Row],[Total]]*0.9,0))</f>
        <v>0</v>
      </c>
      <c r="J329">
        <f>Table1[[#This Row],[Total]]-Table1[[#This Row],[Discount]]</f>
        <v>1632</v>
      </c>
    </row>
    <row r="330" spans="1:10">
      <c r="A330">
        <v>767</v>
      </c>
      <c r="B330" t="s">
        <v>29</v>
      </c>
      <c r="C330" t="s">
        <v>27</v>
      </c>
      <c r="D330">
        <f>VLOOKUP(Table1[[#This Row],[Product]],'Income Statements'!$C$4:$E$7,3,TRUE)</f>
        <v>35</v>
      </c>
      <c r="E330" t="s">
        <v>32</v>
      </c>
      <c r="F330" t="s">
        <v>7</v>
      </c>
      <c r="G330">
        <v>41</v>
      </c>
      <c r="H330">
        <f>Table1[[#This Row],[Price]]*Table1[[#This Row],[Unit]]</f>
        <v>1435</v>
      </c>
      <c r="I330">
        <f>IF(Table1[[#This Row],[Region]]="West",Table1[[#This Row],[Total]]*0.9,IF(Table1[[#This Row],[Month]]="Dec",Table1[[#This Row],[Total]]*0.9,0))</f>
        <v>0</v>
      </c>
      <c r="J330">
        <f>Table1[[#This Row],[Total]]-Table1[[#This Row],[Discount]]</f>
        <v>1435</v>
      </c>
    </row>
    <row r="331" spans="1:10">
      <c r="A331">
        <v>859</v>
      </c>
      <c r="B331" t="s">
        <v>29</v>
      </c>
      <c r="C331" t="s">
        <v>8</v>
      </c>
      <c r="D331">
        <f>VLOOKUP(Table1[[#This Row],[Product]],'Income Statements'!$C$4:$E$7,3,TRUE)</f>
        <v>46</v>
      </c>
      <c r="E331" t="s">
        <v>32</v>
      </c>
      <c r="F331" t="s">
        <v>7</v>
      </c>
      <c r="G331">
        <v>32</v>
      </c>
      <c r="H331">
        <f>Table1[[#This Row],[Price]]*Table1[[#This Row],[Unit]]</f>
        <v>1472</v>
      </c>
      <c r="I331">
        <f>IF(Table1[[#This Row],[Region]]="West",Table1[[#This Row],[Total]]*0.9,IF(Table1[[#This Row],[Month]]="Dec",Table1[[#This Row],[Total]]*0.9,0))</f>
        <v>0</v>
      </c>
      <c r="J331">
        <f>Table1[[#This Row],[Total]]-Table1[[#This Row],[Discount]]</f>
        <v>1472</v>
      </c>
    </row>
    <row r="332" spans="1:10">
      <c r="A332">
        <v>960</v>
      </c>
      <c r="B332" t="s">
        <v>29</v>
      </c>
      <c r="C332" t="s">
        <v>15</v>
      </c>
      <c r="D332">
        <f>VLOOKUP(Table1[[#This Row],[Product]],'Income Statements'!$C$4:$E$7,3,TRUE)</f>
        <v>48</v>
      </c>
      <c r="E332" t="s">
        <v>32</v>
      </c>
      <c r="F332" t="s">
        <v>11</v>
      </c>
      <c r="G332">
        <v>50</v>
      </c>
      <c r="H332">
        <f>Table1[[#This Row],[Price]]*Table1[[#This Row],[Unit]]</f>
        <v>2400</v>
      </c>
      <c r="I332">
        <f>IF(Table1[[#This Row],[Region]]="West",Table1[[#This Row],[Total]]*0.9,IF(Table1[[#This Row],[Month]]="Dec",Table1[[#This Row],[Total]]*0.9,0))</f>
        <v>0</v>
      </c>
      <c r="J332">
        <f>Table1[[#This Row],[Total]]-Table1[[#This Row],[Discount]]</f>
        <v>2400</v>
      </c>
    </row>
    <row r="333" spans="1:10">
      <c r="A333">
        <v>994</v>
      </c>
      <c r="B333" t="s">
        <v>29</v>
      </c>
      <c r="C333" t="s">
        <v>15</v>
      </c>
      <c r="D333">
        <f>VLOOKUP(Table1[[#This Row],[Product]],'Income Statements'!$C$4:$E$7,3,TRUE)</f>
        <v>48</v>
      </c>
      <c r="E333" t="s">
        <v>32</v>
      </c>
      <c r="F333" t="s">
        <v>7</v>
      </c>
      <c r="G333">
        <v>5</v>
      </c>
      <c r="H333">
        <f>Table1[[#This Row],[Price]]*Table1[[#This Row],[Unit]]</f>
        <v>240</v>
      </c>
      <c r="I333">
        <f>IF(Table1[[#This Row],[Region]]="West",Table1[[#This Row],[Total]]*0.9,IF(Table1[[#This Row],[Month]]="Dec",Table1[[#This Row],[Total]]*0.9,0))</f>
        <v>0</v>
      </c>
      <c r="J333">
        <f>Table1[[#This Row],[Total]]-Table1[[#This Row],[Discount]]</f>
        <v>240</v>
      </c>
    </row>
    <row r="334" spans="1:10">
      <c r="A334">
        <v>292</v>
      </c>
      <c r="B334" t="s">
        <v>29</v>
      </c>
      <c r="C334" t="s">
        <v>12</v>
      </c>
      <c r="D334">
        <f>VLOOKUP(Table1[[#This Row],[Product]],'Income Statements'!$C$4:$E$7,3,TRUE)</f>
        <v>62</v>
      </c>
      <c r="E334" t="s">
        <v>36</v>
      </c>
      <c r="F334" t="s">
        <v>7</v>
      </c>
      <c r="G334">
        <v>34</v>
      </c>
      <c r="H334">
        <f>Table1[[#This Row],[Price]]*Table1[[#This Row],[Unit]]</f>
        <v>2108</v>
      </c>
      <c r="I334">
        <f>IF(Table1[[#This Row],[Region]]="West",Table1[[#This Row],[Total]]*0.9,IF(Table1[[#This Row],[Month]]="Dec",Table1[[#This Row],[Total]]*0.9,0))</f>
        <v>0</v>
      </c>
      <c r="J334">
        <f>Table1[[#This Row],[Total]]-Table1[[#This Row],[Discount]]</f>
        <v>2108</v>
      </c>
    </row>
    <row r="335" spans="1:10">
      <c r="A335">
        <v>443</v>
      </c>
      <c r="B335" t="s">
        <v>29</v>
      </c>
      <c r="C335" t="s">
        <v>15</v>
      </c>
      <c r="D335">
        <f>VLOOKUP(Table1[[#This Row],[Product]],'Income Statements'!$C$4:$E$7,3,TRUE)</f>
        <v>48</v>
      </c>
      <c r="E335" t="s">
        <v>36</v>
      </c>
      <c r="F335" t="s">
        <v>18</v>
      </c>
      <c r="G335">
        <v>32</v>
      </c>
      <c r="H335">
        <f>Table1[[#This Row],[Price]]*Table1[[#This Row],[Unit]]</f>
        <v>1536</v>
      </c>
      <c r="I335">
        <f>IF(Table1[[#This Row],[Region]]="West",Table1[[#This Row],[Total]]*0.9,IF(Table1[[#This Row],[Month]]="Dec",Table1[[#This Row],[Total]]*0.9,0))</f>
        <v>0</v>
      </c>
      <c r="J335">
        <f>Table1[[#This Row],[Total]]-Table1[[#This Row],[Discount]]</f>
        <v>1536</v>
      </c>
    </row>
    <row r="336" spans="1:10">
      <c r="A336">
        <v>446</v>
      </c>
      <c r="B336" t="s">
        <v>29</v>
      </c>
      <c r="C336" t="s">
        <v>12</v>
      </c>
      <c r="D336">
        <f>VLOOKUP(Table1[[#This Row],[Product]],'Income Statements'!$C$4:$E$7,3,TRUE)</f>
        <v>62</v>
      </c>
      <c r="E336" t="s">
        <v>36</v>
      </c>
      <c r="F336" t="s">
        <v>7</v>
      </c>
      <c r="G336">
        <v>20</v>
      </c>
      <c r="H336">
        <f>Table1[[#This Row],[Price]]*Table1[[#This Row],[Unit]]</f>
        <v>1240</v>
      </c>
      <c r="I336">
        <f>IF(Table1[[#This Row],[Region]]="West",Table1[[#This Row],[Total]]*0.9,IF(Table1[[#This Row],[Month]]="Dec",Table1[[#This Row],[Total]]*0.9,0))</f>
        <v>0</v>
      </c>
      <c r="J336">
        <f>Table1[[#This Row],[Total]]-Table1[[#This Row],[Discount]]</f>
        <v>1240</v>
      </c>
    </row>
    <row r="337" spans="1:10">
      <c r="A337">
        <v>773</v>
      </c>
      <c r="B337" t="s">
        <v>29</v>
      </c>
      <c r="C337" t="s">
        <v>8</v>
      </c>
      <c r="D337">
        <f>VLOOKUP(Table1[[#This Row],[Product]],'Income Statements'!$C$4:$E$7,3,TRUE)</f>
        <v>46</v>
      </c>
      <c r="E337" t="s">
        <v>36</v>
      </c>
      <c r="F337" t="s">
        <v>25</v>
      </c>
      <c r="G337">
        <v>30</v>
      </c>
      <c r="H337">
        <f>Table1[[#This Row],[Price]]*Table1[[#This Row],[Unit]]</f>
        <v>1380</v>
      </c>
      <c r="I337">
        <f>IF(Table1[[#This Row],[Region]]="West",Table1[[#This Row],[Total]]*0.9,IF(Table1[[#This Row],[Month]]="Dec",Table1[[#This Row],[Total]]*0.9,0))</f>
        <v>1242</v>
      </c>
      <c r="J337">
        <f>Table1[[#This Row],[Total]]-Table1[[#This Row],[Discount]]</f>
        <v>138</v>
      </c>
    </row>
    <row r="338" spans="1:10">
      <c r="A338">
        <v>778</v>
      </c>
      <c r="B338" t="s">
        <v>29</v>
      </c>
      <c r="C338" t="s">
        <v>27</v>
      </c>
      <c r="D338">
        <f>VLOOKUP(Table1[[#This Row],[Product]],'Income Statements'!$C$4:$E$7,3,TRUE)</f>
        <v>35</v>
      </c>
      <c r="E338" t="s">
        <v>36</v>
      </c>
      <c r="F338" t="s">
        <v>18</v>
      </c>
      <c r="G338">
        <v>50</v>
      </c>
      <c r="H338">
        <f>Table1[[#This Row],[Price]]*Table1[[#This Row],[Unit]]</f>
        <v>1750</v>
      </c>
      <c r="I338">
        <f>IF(Table1[[#This Row],[Region]]="West",Table1[[#This Row],[Total]]*0.9,IF(Table1[[#This Row],[Month]]="Dec",Table1[[#This Row],[Total]]*0.9,0))</f>
        <v>0</v>
      </c>
      <c r="J338">
        <f>Table1[[#This Row],[Total]]-Table1[[#This Row],[Discount]]</f>
        <v>1750</v>
      </c>
    </row>
    <row r="339" spans="1:10">
      <c r="A339">
        <v>840</v>
      </c>
      <c r="B339" t="s">
        <v>29</v>
      </c>
      <c r="C339" t="s">
        <v>15</v>
      </c>
      <c r="D339">
        <f>VLOOKUP(Table1[[#This Row],[Product]],'Income Statements'!$C$4:$E$7,3,TRUE)</f>
        <v>48</v>
      </c>
      <c r="E339" t="s">
        <v>36</v>
      </c>
      <c r="F339" t="s">
        <v>18</v>
      </c>
      <c r="G339">
        <v>44</v>
      </c>
      <c r="H339">
        <f>Table1[[#This Row],[Price]]*Table1[[#This Row],[Unit]]</f>
        <v>2112</v>
      </c>
      <c r="I339">
        <f>IF(Table1[[#This Row],[Region]]="West",Table1[[#This Row],[Total]]*0.9,IF(Table1[[#This Row],[Month]]="Dec",Table1[[#This Row],[Total]]*0.9,0))</f>
        <v>0</v>
      </c>
      <c r="J339">
        <f>Table1[[#This Row],[Total]]-Table1[[#This Row],[Discount]]</f>
        <v>2112</v>
      </c>
    </row>
    <row r="340" spans="1:10">
      <c r="A340">
        <v>854</v>
      </c>
      <c r="B340" t="s">
        <v>29</v>
      </c>
      <c r="C340" t="s">
        <v>12</v>
      </c>
      <c r="D340">
        <f>VLOOKUP(Table1[[#This Row],[Product]],'Income Statements'!$C$4:$E$7,3,TRUE)</f>
        <v>62</v>
      </c>
      <c r="E340" t="s">
        <v>36</v>
      </c>
      <c r="F340" t="s">
        <v>25</v>
      </c>
      <c r="G340">
        <v>40</v>
      </c>
      <c r="H340">
        <f>Table1[[#This Row],[Price]]*Table1[[#This Row],[Unit]]</f>
        <v>2480</v>
      </c>
      <c r="I340">
        <f>IF(Table1[[#This Row],[Region]]="West",Table1[[#This Row],[Total]]*0.9,IF(Table1[[#This Row],[Month]]="Dec",Table1[[#This Row],[Total]]*0.9,0))</f>
        <v>2232</v>
      </c>
      <c r="J340">
        <f>Table1[[#This Row],[Total]]-Table1[[#This Row],[Discount]]</f>
        <v>248</v>
      </c>
    </row>
    <row r="341" spans="1:10">
      <c r="A341">
        <v>951</v>
      </c>
      <c r="B341" t="s">
        <v>29</v>
      </c>
      <c r="C341" t="s">
        <v>8</v>
      </c>
      <c r="D341">
        <f>VLOOKUP(Table1[[#This Row],[Product]],'Income Statements'!$C$4:$E$7,3,TRUE)</f>
        <v>46</v>
      </c>
      <c r="E341" t="s">
        <v>36</v>
      </c>
      <c r="F341" t="s">
        <v>25</v>
      </c>
      <c r="G341">
        <v>3</v>
      </c>
      <c r="H341">
        <f>Table1[[#This Row],[Price]]*Table1[[#This Row],[Unit]]</f>
        <v>138</v>
      </c>
      <c r="I341">
        <f>IF(Table1[[#This Row],[Region]]="West",Table1[[#This Row],[Total]]*0.9,IF(Table1[[#This Row],[Month]]="Dec",Table1[[#This Row],[Total]]*0.9,0))</f>
        <v>124.2</v>
      </c>
      <c r="J341">
        <f>Table1[[#This Row],[Total]]-Table1[[#This Row],[Discount]]</f>
        <v>13.799999999999997</v>
      </c>
    </row>
    <row r="342" spans="1:10">
      <c r="A342">
        <v>975</v>
      </c>
      <c r="B342" t="s">
        <v>29</v>
      </c>
      <c r="C342" t="s">
        <v>8</v>
      </c>
      <c r="D342">
        <f>VLOOKUP(Table1[[#This Row],[Product]],'Income Statements'!$C$4:$E$7,3,TRUE)</f>
        <v>46</v>
      </c>
      <c r="E342" t="s">
        <v>36</v>
      </c>
      <c r="F342" t="s">
        <v>25</v>
      </c>
      <c r="G342">
        <v>50</v>
      </c>
      <c r="H342">
        <f>Table1[[#This Row],[Price]]*Table1[[#This Row],[Unit]]</f>
        <v>2300</v>
      </c>
      <c r="I342">
        <f>IF(Table1[[#This Row],[Region]]="West",Table1[[#This Row],[Total]]*0.9,IF(Table1[[#This Row],[Month]]="Dec",Table1[[#This Row],[Total]]*0.9,0))</f>
        <v>2070</v>
      </c>
      <c r="J342">
        <f>Table1[[#This Row],[Total]]-Table1[[#This Row],[Discount]]</f>
        <v>230</v>
      </c>
    </row>
    <row r="343" spans="1:10">
      <c r="A343">
        <v>33</v>
      </c>
      <c r="B343" t="s">
        <v>30</v>
      </c>
      <c r="C343" t="s">
        <v>15</v>
      </c>
      <c r="D343">
        <f>VLOOKUP(Table1[[#This Row],[Product]],'Income Statements'!$C$4:$E$7,3,TRUE)</f>
        <v>48</v>
      </c>
      <c r="E343" t="s">
        <v>9</v>
      </c>
      <c r="F343" t="s">
        <v>25</v>
      </c>
      <c r="G343">
        <v>24</v>
      </c>
      <c r="H343">
        <f>Table1[[#This Row],[Price]]*Table1[[#This Row],[Unit]]</f>
        <v>1152</v>
      </c>
      <c r="I343">
        <f>IF(Table1[[#This Row],[Region]]="West",Table1[[#This Row],[Total]]*0.9,IF(Table1[[#This Row],[Month]]="Dec",Table1[[#This Row],[Total]]*0.9,0))</f>
        <v>1036.8</v>
      </c>
      <c r="J343">
        <f>Table1[[#This Row],[Total]]-Table1[[#This Row],[Discount]]</f>
        <v>115.20000000000005</v>
      </c>
    </row>
    <row r="344" spans="1:10">
      <c r="A344">
        <v>74</v>
      </c>
      <c r="B344" t="s">
        <v>30</v>
      </c>
      <c r="C344" t="s">
        <v>15</v>
      </c>
      <c r="D344">
        <f>VLOOKUP(Table1[[#This Row],[Product]],'Income Statements'!$C$4:$E$7,3,TRUE)</f>
        <v>48</v>
      </c>
      <c r="E344" t="s">
        <v>9</v>
      </c>
      <c r="F344" t="s">
        <v>25</v>
      </c>
      <c r="G344">
        <v>5</v>
      </c>
      <c r="H344">
        <f>Table1[[#This Row],[Price]]*Table1[[#This Row],[Unit]]</f>
        <v>240</v>
      </c>
      <c r="I344">
        <f>IF(Table1[[#This Row],[Region]]="West",Table1[[#This Row],[Total]]*0.9,IF(Table1[[#This Row],[Month]]="Dec",Table1[[#This Row],[Total]]*0.9,0))</f>
        <v>216</v>
      </c>
      <c r="J344">
        <f>Table1[[#This Row],[Total]]-Table1[[#This Row],[Discount]]</f>
        <v>24</v>
      </c>
    </row>
    <row r="345" spans="1:10">
      <c r="A345">
        <v>81</v>
      </c>
      <c r="B345" t="s">
        <v>30</v>
      </c>
      <c r="C345" t="s">
        <v>15</v>
      </c>
      <c r="D345">
        <f>VLOOKUP(Table1[[#This Row],[Product]],'Income Statements'!$C$4:$E$7,3,TRUE)</f>
        <v>48</v>
      </c>
      <c r="E345" t="s">
        <v>9</v>
      </c>
      <c r="F345" t="s">
        <v>11</v>
      </c>
      <c r="G345">
        <v>2</v>
      </c>
      <c r="H345">
        <f>Table1[[#This Row],[Price]]*Table1[[#This Row],[Unit]]</f>
        <v>96</v>
      </c>
      <c r="I345">
        <f>IF(Table1[[#This Row],[Region]]="West",Table1[[#This Row],[Total]]*0.9,IF(Table1[[#This Row],[Month]]="Dec",Table1[[#This Row],[Total]]*0.9,0))</f>
        <v>0</v>
      </c>
      <c r="J345">
        <f>Table1[[#This Row],[Total]]-Table1[[#This Row],[Discount]]</f>
        <v>96</v>
      </c>
    </row>
    <row r="346" spans="1:10">
      <c r="A346">
        <v>288</v>
      </c>
      <c r="B346" t="s">
        <v>30</v>
      </c>
      <c r="C346" t="s">
        <v>27</v>
      </c>
      <c r="D346">
        <f>VLOOKUP(Table1[[#This Row],[Product]],'Income Statements'!$C$4:$E$7,3,TRUE)</f>
        <v>35</v>
      </c>
      <c r="E346" t="s">
        <v>9</v>
      </c>
      <c r="F346" t="s">
        <v>25</v>
      </c>
      <c r="G346">
        <v>49</v>
      </c>
      <c r="H346">
        <f>Table1[[#This Row],[Price]]*Table1[[#This Row],[Unit]]</f>
        <v>1715</v>
      </c>
      <c r="I346">
        <f>IF(Table1[[#This Row],[Region]]="West",Table1[[#This Row],[Total]]*0.9,IF(Table1[[#This Row],[Month]]="Dec",Table1[[#This Row],[Total]]*0.9,0))</f>
        <v>1543.5</v>
      </c>
      <c r="J346">
        <f>Table1[[#This Row],[Total]]-Table1[[#This Row],[Discount]]</f>
        <v>171.5</v>
      </c>
    </row>
    <row r="347" spans="1:10">
      <c r="A347">
        <v>306</v>
      </c>
      <c r="B347" t="s">
        <v>30</v>
      </c>
      <c r="C347" t="s">
        <v>27</v>
      </c>
      <c r="D347">
        <f>VLOOKUP(Table1[[#This Row],[Product]],'Income Statements'!$C$4:$E$7,3,TRUE)</f>
        <v>35</v>
      </c>
      <c r="E347" t="s">
        <v>9</v>
      </c>
      <c r="F347" t="s">
        <v>11</v>
      </c>
      <c r="G347">
        <v>42</v>
      </c>
      <c r="H347">
        <f>Table1[[#This Row],[Price]]*Table1[[#This Row],[Unit]]</f>
        <v>1470</v>
      </c>
      <c r="I347">
        <f>IF(Table1[[#This Row],[Region]]="West",Table1[[#This Row],[Total]]*0.9,IF(Table1[[#This Row],[Month]]="Dec",Table1[[#This Row],[Total]]*0.9,0))</f>
        <v>0</v>
      </c>
      <c r="J347">
        <f>Table1[[#This Row],[Total]]-Table1[[#This Row],[Discount]]</f>
        <v>1470</v>
      </c>
    </row>
    <row r="348" spans="1:10">
      <c r="A348">
        <v>874</v>
      </c>
      <c r="B348" t="s">
        <v>30</v>
      </c>
      <c r="C348" t="s">
        <v>12</v>
      </c>
      <c r="D348">
        <f>VLOOKUP(Table1[[#This Row],[Product]],'Income Statements'!$C$4:$E$7,3,TRUE)</f>
        <v>62</v>
      </c>
      <c r="E348" t="s">
        <v>9</v>
      </c>
      <c r="F348" t="s">
        <v>18</v>
      </c>
      <c r="G348">
        <v>2</v>
      </c>
      <c r="H348">
        <f>Table1[[#This Row],[Price]]*Table1[[#This Row],[Unit]]</f>
        <v>124</v>
      </c>
      <c r="I348">
        <f>IF(Table1[[#This Row],[Region]]="West",Table1[[#This Row],[Total]]*0.9,IF(Table1[[#This Row],[Month]]="Dec",Table1[[#This Row],[Total]]*0.9,0))</f>
        <v>0</v>
      </c>
      <c r="J348">
        <f>Table1[[#This Row],[Total]]-Table1[[#This Row],[Discount]]</f>
        <v>124</v>
      </c>
    </row>
    <row r="349" spans="1:10">
      <c r="A349">
        <v>127</v>
      </c>
      <c r="B349" t="s">
        <v>30</v>
      </c>
      <c r="C349" t="s">
        <v>12</v>
      </c>
      <c r="D349">
        <f>VLOOKUP(Table1[[#This Row],[Product]],'Income Statements'!$C$4:$E$7,3,TRUE)</f>
        <v>62</v>
      </c>
      <c r="E349" t="s">
        <v>26</v>
      </c>
      <c r="F349" t="s">
        <v>11</v>
      </c>
      <c r="G349">
        <v>40</v>
      </c>
      <c r="H349">
        <f>Table1[[#This Row],[Price]]*Table1[[#This Row],[Unit]]</f>
        <v>2480</v>
      </c>
      <c r="I349">
        <f>IF(Table1[[#This Row],[Region]]="West",Table1[[#This Row],[Total]]*0.9,IF(Table1[[#This Row],[Month]]="Dec",Table1[[#This Row],[Total]]*0.9,0))</f>
        <v>0</v>
      </c>
      <c r="J349">
        <f>Table1[[#This Row],[Total]]-Table1[[#This Row],[Discount]]</f>
        <v>2480</v>
      </c>
    </row>
    <row r="350" spans="1:10">
      <c r="A350">
        <v>326</v>
      </c>
      <c r="B350" t="s">
        <v>30</v>
      </c>
      <c r="C350" t="s">
        <v>15</v>
      </c>
      <c r="D350">
        <f>VLOOKUP(Table1[[#This Row],[Product]],'Income Statements'!$C$4:$E$7,3,TRUE)</f>
        <v>48</v>
      </c>
      <c r="E350" t="s">
        <v>26</v>
      </c>
      <c r="F350" t="s">
        <v>25</v>
      </c>
      <c r="G350">
        <v>19</v>
      </c>
      <c r="H350">
        <f>Table1[[#This Row],[Price]]*Table1[[#This Row],[Unit]]</f>
        <v>912</v>
      </c>
      <c r="I350">
        <f>IF(Table1[[#This Row],[Region]]="West",Table1[[#This Row],[Total]]*0.9,IF(Table1[[#This Row],[Month]]="Dec",Table1[[#This Row],[Total]]*0.9,0))</f>
        <v>820.80000000000007</v>
      </c>
      <c r="J350">
        <f>Table1[[#This Row],[Total]]-Table1[[#This Row],[Discount]]</f>
        <v>91.199999999999932</v>
      </c>
    </row>
    <row r="351" spans="1:10">
      <c r="A351">
        <v>465</v>
      </c>
      <c r="B351" t="s">
        <v>30</v>
      </c>
      <c r="C351" t="s">
        <v>12</v>
      </c>
      <c r="D351">
        <f>VLOOKUP(Table1[[#This Row],[Product]],'Income Statements'!$C$4:$E$7,3,TRUE)</f>
        <v>62</v>
      </c>
      <c r="E351" t="s">
        <v>26</v>
      </c>
      <c r="F351" t="s">
        <v>25</v>
      </c>
      <c r="G351">
        <v>9</v>
      </c>
      <c r="H351">
        <f>Table1[[#This Row],[Price]]*Table1[[#This Row],[Unit]]</f>
        <v>558</v>
      </c>
      <c r="I351">
        <f>IF(Table1[[#This Row],[Region]]="West",Table1[[#This Row],[Total]]*0.9,IF(Table1[[#This Row],[Month]]="Dec",Table1[[#This Row],[Total]]*0.9,0))</f>
        <v>502.2</v>
      </c>
      <c r="J351">
        <f>Table1[[#This Row],[Total]]-Table1[[#This Row],[Discount]]</f>
        <v>55.800000000000011</v>
      </c>
    </row>
    <row r="352" spans="1:10">
      <c r="A352">
        <v>16</v>
      </c>
      <c r="B352" t="s">
        <v>30</v>
      </c>
      <c r="C352" t="s">
        <v>8</v>
      </c>
      <c r="D352">
        <f>VLOOKUP(Table1[[#This Row],[Product]],'Income Statements'!$C$4:$E$7,3,TRUE)</f>
        <v>46</v>
      </c>
      <c r="E352" t="s">
        <v>22</v>
      </c>
      <c r="F352" t="s">
        <v>7</v>
      </c>
      <c r="G352">
        <v>24</v>
      </c>
      <c r="H352">
        <f>Table1[[#This Row],[Price]]*Table1[[#This Row],[Unit]]</f>
        <v>1104</v>
      </c>
      <c r="I352">
        <f>IF(Table1[[#This Row],[Region]]="West",Table1[[#This Row],[Total]]*0.9,IF(Table1[[#This Row],[Month]]="Dec",Table1[[#This Row],[Total]]*0.9,0))</f>
        <v>993.6</v>
      </c>
      <c r="J352">
        <f>Table1[[#This Row],[Total]]-Table1[[#This Row],[Discount]]</f>
        <v>110.39999999999998</v>
      </c>
    </row>
    <row r="353" spans="1:10">
      <c r="A353">
        <v>360</v>
      </c>
      <c r="B353" t="s">
        <v>30</v>
      </c>
      <c r="C353" t="s">
        <v>15</v>
      </c>
      <c r="D353">
        <f>VLOOKUP(Table1[[#This Row],[Product]],'Income Statements'!$C$4:$E$7,3,TRUE)</f>
        <v>48</v>
      </c>
      <c r="E353" t="s">
        <v>22</v>
      </c>
      <c r="F353" t="s">
        <v>11</v>
      </c>
      <c r="G353">
        <v>17</v>
      </c>
      <c r="H353">
        <f>Table1[[#This Row],[Price]]*Table1[[#This Row],[Unit]]</f>
        <v>816</v>
      </c>
      <c r="I353">
        <f>IF(Table1[[#This Row],[Region]]="West",Table1[[#This Row],[Total]]*0.9,IF(Table1[[#This Row],[Month]]="Dec",Table1[[#This Row],[Total]]*0.9,0))</f>
        <v>734.4</v>
      </c>
      <c r="J353">
        <f>Table1[[#This Row],[Total]]-Table1[[#This Row],[Discount]]</f>
        <v>81.600000000000023</v>
      </c>
    </row>
    <row r="354" spans="1:10">
      <c r="A354">
        <v>493</v>
      </c>
      <c r="B354" t="s">
        <v>30</v>
      </c>
      <c r="C354" t="s">
        <v>8</v>
      </c>
      <c r="D354">
        <f>VLOOKUP(Table1[[#This Row],[Product]],'Income Statements'!$C$4:$E$7,3,TRUE)</f>
        <v>46</v>
      </c>
      <c r="E354" t="s">
        <v>22</v>
      </c>
      <c r="F354" t="s">
        <v>25</v>
      </c>
      <c r="G354">
        <v>22</v>
      </c>
      <c r="H354">
        <f>Table1[[#This Row],[Price]]*Table1[[#This Row],[Unit]]</f>
        <v>1012</v>
      </c>
      <c r="I354">
        <f>IF(Table1[[#This Row],[Region]]="West",Table1[[#This Row],[Total]]*0.9,IF(Table1[[#This Row],[Month]]="Dec",Table1[[#This Row],[Total]]*0.9,0))</f>
        <v>910.80000000000007</v>
      </c>
      <c r="J354">
        <f>Table1[[#This Row],[Total]]-Table1[[#This Row],[Discount]]</f>
        <v>101.19999999999993</v>
      </c>
    </row>
    <row r="355" spans="1:10">
      <c r="A355">
        <v>558</v>
      </c>
      <c r="B355" t="s">
        <v>30</v>
      </c>
      <c r="C355" t="s">
        <v>15</v>
      </c>
      <c r="D355">
        <f>VLOOKUP(Table1[[#This Row],[Product]],'Income Statements'!$C$4:$E$7,3,TRUE)</f>
        <v>48</v>
      </c>
      <c r="E355" t="s">
        <v>22</v>
      </c>
      <c r="F355" t="s">
        <v>25</v>
      </c>
      <c r="G355">
        <v>14</v>
      </c>
      <c r="H355">
        <f>Table1[[#This Row],[Price]]*Table1[[#This Row],[Unit]]</f>
        <v>672</v>
      </c>
      <c r="I355">
        <f>IF(Table1[[#This Row],[Region]]="West",Table1[[#This Row],[Total]]*0.9,IF(Table1[[#This Row],[Month]]="Dec",Table1[[#This Row],[Total]]*0.9,0))</f>
        <v>604.80000000000007</v>
      </c>
      <c r="J355">
        <f>Table1[[#This Row],[Total]]-Table1[[#This Row],[Discount]]</f>
        <v>67.199999999999932</v>
      </c>
    </row>
    <row r="356" spans="1:10">
      <c r="A356">
        <v>608</v>
      </c>
      <c r="B356" t="s">
        <v>30</v>
      </c>
      <c r="C356" t="s">
        <v>8</v>
      </c>
      <c r="D356">
        <f>VLOOKUP(Table1[[#This Row],[Product]],'Income Statements'!$C$4:$E$7,3,TRUE)</f>
        <v>46</v>
      </c>
      <c r="E356" t="s">
        <v>22</v>
      </c>
      <c r="F356" t="s">
        <v>18</v>
      </c>
      <c r="G356">
        <v>6</v>
      </c>
      <c r="H356">
        <f>Table1[[#This Row],[Price]]*Table1[[#This Row],[Unit]]</f>
        <v>276</v>
      </c>
      <c r="I356">
        <f>IF(Table1[[#This Row],[Region]]="West",Table1[[#This Row],[Total]]*0.9,IF(Table1[[#This Row],[Month]]="Dec",Table1[[#This Row],[Total]]*0.9,0))</f>
        <v>248.4</v>
      </c>
      <c r="J356">
        <f>Table1[[#This Row],[Total]]-Table1[[#This Row],[Discount]]</f>
        <v>27.599999999999994</v>
      </c>
    </row>
    <row r="357" spans="1:10">
      <c r="A357">
        <v>732</v>
      </c>
      <c r="B357" t="s">
        <v>30</v>
      </c>
      <c r="C357" t="s">
        <v>12</v>
      </c>
      <c r="D357">
        <f>VLOOKUP(Table1[[#This Row],[Product]],'Income Statements'!$C$4:$E$7,3,TRUE)</f>
        <v>62</v>
      </c>
      <c r="E357" t="s">
        <v>22</v>
      </c>
      <c r="F357" t="s">
        <v>7</v>
      </c>
      <c r="G357">
        <v>32</v>
      </c>
      <c r="H357">
        <f>Table1[[#This Row],[Price]]*Table1[[#This Row],[Unit]]</f>
        <v>1984</v>
      </c>
      <c r="I357">
        <f>IF(Table1[[#This Row],[Region]]="West",Table1[[#This Row],[Total]]*0.9,IF(Table1[[#This Row],[Month]]="Dec",Table1[[#This Row],[Total]]*0.9,0))</f>
        <v>1785.6000000000001</v>
      </c>
      <c r="J357">
        <f>Table1[[#This Row],[Total]]-Table1[[#This Row],[Discount]]</f>
        <v>198.39999999999986</v>
      </c>
    </row>
    <row r="358" spans="1:10">
      <c r="A358">
        <v>181</v>
      </c>
      <c r="B358" t="s">
        <v>30</v>
      </c>
      <c r="C358" t="s">
        <v>8</v>
      </c>
      <c r="D358">
        <f>VLOOKUP(Table1[[#This Row],[Product]],'Income Statements'!$C$4:$E$7,3,TRUE)</f>
        <v>46</v>
      </c>
      <c r="E358" t="s">
        <v>28</v>
      </c>
      <c r="F358" t="s">
        <v>7</v>
      </c>
      <c r="G358">
        <v>20</v>
      </c>
      <c r="H358">
        <f>Table1[[#This Row],[Price]]*Table1[[#This Row],[Unit]]</f>
        <v>920</v>
      </c>
      <c r="I358">
        <f>IF(Table1[[#This Row],[Region]]="West",Table1[[#This Row],[Total]]*0.9,IF(Table1[[#This Row],[Month]]="Dec",Table1[[#This Row],[Total]]*0.9,0))</f>
        <v>0</v>
      </c>
      <c r="J358">
        <f>Table1[[#This Row],[Total]]-Table1[[#This Row],[Discount]]</f>
        <v>920</v>
      </c>
    </row>
    <row r="359" spans="1:10">
      <c r="A359">
        <v>229</v>
      </c>
      <c r="B359" t="s">
        <v>30</v>
      </c>
      <c r="C359" t="s">
        <v>15</v>
      </c>
      <c r="D359">
        <f>VLOOKUP(Table1[[#This Row],[Product]],'Income Statements'!$C$4:$E$7,3,TRUE)</f>
        <v>48</v>
      </c>
      <c r="E359" t="s">
        <v>28</v>
      </c>
      <c r="F359" t="s">
        <v>7</v>
      </c>
      <c r="G359">
        <v>29</v>
      </c>
      <c r="H359">
        <f>Table1[[#This Row],[Price]]*Table1[[#This Row],[Unit]]</f>
        <v>1392</v>
      </c>
      <c r="I359">
        <f>IF(Table1[[#This Row],[Region]]="West",Table1[[#This Row],[Total]]*0.9,IF(Table1[[#This Row],[Month]]="Dec",Table1[[#This Row],[Total]]*0.9,0))</f>
        <v>0</v>
      </c>
      <c r="J359">
        <f>Table1[[#This Row],[Total]]-Table1[[#This Row],[Discount]]</f>
        <v>1392</v>
      </c>
    </row>
    <row r="360" spans="1:10">
      <c r="A360">
        <v>280</v>
      </c>
      <c r="B360" t="s">
        <v>30</v>
      </c>
      <c r="C360" t="s">
        <v>15</v>
      </c>
      <c r="D360">
        <f>VLOOKUP(Table1[[#This Row],[Product]],'Income Statements'!$C$4:$E$7,3,TRUE)</f>
        <v>48</v>
      </c>
      <c r="E360" t="s">
        <v>28</v>
      </c>
      <c r="F360" t="s">
        <v>25</v>
      </c>
      <c r="G360">
        <v>21</v>
      </c>
      <c r="H360">
        <f>Table1[[#This Row],[Price]]*Table1[[#This Row],[Unit]]</f>
        <v>1008</v>
      </c>
      <c r="I360">
        <f>IF(Table1[[#This Row],[Region]]="West",Table1[[#This Row],[Total]]*0.9,IF(Table1[[#This Row],[Month]]="Dec",Table1[[#This Row],[Total]]*0.9,0))</f>
        <v>907.2</v>
      </c>
      <c r="J360">
        <f>Table1[[#This Row],[Total]]-Table1[[#This Row],[Discount]]</f>
        <v>100.79999999999995</v>
      </c>
    </row>
    <row r="361" spans="1:10">
      <c r="A361">
        <v>895</v>
      </c>
      <c r="B361" t="s">
        <v>30</v>
      </c>
      <c r="C361" t="s">
        <v>12</v>
      </c>
      <c r="D361">
        <f>VLOOKUP(Table1[[#This Row],[Product]],'Income Statements'!$C$4:$E$7,3,TRUE)</f>
        <v>62</v>
      </c>
      <c r="E361" t="s">
        <v>28</v>
      </c>
      <c r="F361" t="s">
        <v>18</v>
      </c>
      <c r="G361">
        <v>12</v>
      </c>
      <c r="H361">
        <f>Table1[[#This Row],[Price]]*Table1[[#This Row],[Unit]]</f>
        <v>744</v>
      </c>
      <c r="I361">
        <f>IF(Table1[[#This Row],[Region]]="West",Table1[[#This Row],[Total]]*0.9,IF(Table1[[#This Row],[Month]]="Dec",Table1[[#This Row],[Total]]*0.9,0))</f>
        <v>0</v>
      </c>
      <c r="J361">
        <f>Table1[[#This Row],[Total]]-Table1[[#This Row],[Discount]]</f>
        <v>744</v>
      </c>
    </row>
    <row r="362" spans="1:10">
      <c r="A362">
        <v>919</v>
      </c>
      <c r="B362" t="s">
        <v>30</v>
      </c>
      <c r="C362" t="s">
        <v>8</v>
      </c>
      <c r="D362">
        <f>VLOOKUP(Table1[[#This Row],[Product]],'Income Statements'!$C$4:$E$7,3,TRUE)</f>
        <v>46</v>
      </c>
      <c r="E362" t="s">
        <v>28</v>
      </c>
      <c r="F362" t="s">
        <v>18</v>
      </c>
      <c r="G362">
        <v>36</v>
      </c>
      <c r="H362">
        <f>Table1[[#This Row],[Price]]*Table1[[#This Row],[Unit]]</f>
        <v>1656</v>
      </c>
      <c r="I362">
        <f>IF(Table1[[#This Row],[Region]]="West",Table1[[#This Row],[Total]]*0.9,IF(Table1[[#This Row],[Month]]="Dec",Table1[[#This Row],[Total]]*0.9,0))</f>
        <v>0</v>
      </c>
      <c r="J362">
        <f>Table1[[#This Row],[Total]]-Table1[[#This Row],[Discount]]</f>
        <v>1656</v>
      </c>
    </row>
    <row r="363" spans="1:10">
      <c r="A363">
        <v>139</v>
      </c>
      <c r="B363" t="s">
        <v>30</v>
      </c>
      <c r="C363" t="s">
        <v>27</v>
      </c>
      <c r="D363">
        <f>VLOOKUP(Table1[[#This Row],[Product]],'Income Statements'!$C$4:$E$7,3,TRUE)</f>
        <v>35</v>
      </c>
      <c r="E363" t="s">
        <v>20</v>
      </c>
      <c r="F363" t="s">
        <v>25</v>
      </c>
      <c r="G363">
        <v>48</v>
      </c>
      <c r="H363">
        <f>Table1[[#This Row],[Price]]*Table1[[#This Row],[Unit]]</f>
        <v>1680</v>
      </c>
      <c r="I363">
        <f>IF(Table1[[#This Row],[Region]]="West",Table1[[#This Row],[Total]]*0.9,IF(Table1[[#This Row],[Month]]="Dec",Table1[[#This Row],[Total]]*0.9,0))</f>
        <v>1512</v>
      </c>
      <c r="J363">
        <f>Table1[[#This Row],[Total]]-Table1[[#This Row],[Discount]]</f>
        <v>168</v>
      </c>
    </row>
    <row r="364" spans="1:10">
      <c r="A364">
        <v>304</v>
      </c>
      <c r="B364" t="s">
        <v>30</v>
      </c>
      <c r="C364" t="s">
        <v>12</v>
      </c>
      <c r="D364">
        <f>VLOOKUP(Table1[[#This Row],[Product]],'Income Statements'!$C$4:$E$7,3,TRUE)</f>
        <v>62</v>
      </c>
      <c r="E364" t="s">
        <v>20</v>
      </c>
      <c r="F364" t="s">
        <v>7</v>
      </c>
      <c r="G364">
        <v>34</v>
      </c>
      <c r="H364">
        <f>Table1[[#This Row],[Price]]*Table1[[#This Row],[Unit]]</f>
        <v>2108</v>
      </c>
      <c r="I364">
        <f>IF(Table1[[#This Row],[Region]]="West",Table1[[#This Row],[Total]]*0.9,IF(Table1[[#This Row],[Month]]="Dec",Table1[[#This Row],[Total]]*0.9,0))</f>
        <v>0</v>
      </c>
      <c r="J364">
        <f>Table1[[#This Row],[Total]]-Table1[[#This Row],[Discount]]</f>
        <v>2108</v>
      </c>
    </row>
    <row r="365" spans="1:10">
      <c r="A365">
        <v>457</v>
      </c>
      <c r="B365" t="s">
        <v>30</v>
      </c>
      <c r="C365" t="s">
        <v>8</v>
      </c>
      <c r="D365">
        <f>VLOOKUP(Table1[[#This Row],[Product]],'Income Statements'!$C$4:$E$7,3,TRUE)</f>
        <v>46</v>
      </c>
      <c r="E365" t="s">
        <v>20</v>
      </c>
      <c r="F365" t="s">
        <v>7</v>
      </c>
      <c r="G365">
        <v>45</v>
      </c>
      <c r="H365">
        <f>Table1[[#This Row],[Price]]*Table1[[#This Row],[Unit]]</f>
        <v>2070</v>
      </c>
      <c r="I365">
        <f>IF(Table1[[#This Row],[Region]]="West",Table1[[#This Row],[Total]]*0.9,IF(Table1[[#This Row],[Month]]="Dec",Table1[[#This Row],[Total]]*0.9,0))</f>
        <v>0</v>
      </c>
      <c r="J365">
        <f>Table1[[#This Row],[Total]]-Table1[[#This Row],[Discount]]</f>
        <v>2070</v>
      </c>
    </row>
    <row r="366" spans="1:10">
      <c r="A366">
        <v>464</v>
      </c>
      <c r="B366" t="s">
        <v>30</v>
      </c>
      <c r="C366" t="s">
        <v>12</v>
      </c>
      <c r="D366">
        <f>VLOOKUP(Table1[[#This Row],[Product]],'Income Statements'!$C$4:$E$7,3,TRUE)</f>
        <v>62</v>
      </c>
      <c r="E366" t="s">
        <v>20</v>
      </c>
      <c r="F366" t="s">
        <v>18</v>
      </c>
      <c r="G366">
        <v>32</v>
      </c>
      <c r="H366">
        <f>Table1[[#This Row],[Price]]*Table1[[#This Row],[Unit]]</f>
        <v>1984</v>
      </c>
      <c r="I366">
        <f>IF(Table1[[#This Row],[Region]]="West",Table1[[#This Row],[Total]]*0.9,IF(Table1[[#This Row],[Month]]="Dec",Table1[[#This Row],[Total]]*0.9,0))</f>
        <v>0</v>
      </c>
      <c r="J366">
        <f>Table1[[#This Row],[Total]]-Table1[[#This Row],[Discount]]</f>
        <v>1984</v>
      </c>
    </row>
    <row r="367" spans="1:10">
      <c r="A367">
        <v>738</v>
      </c>
      <c r="B367" t="s">
        <v>30</v>
      </c>
      <c r="C367" t="s">
        <v>8</v>
      </c>
      <c r="D367">
        <f>VLOOKUP(Table1[[#This Row],[Product]],'Income Statements'!$C$4:$E$7,3,TRUE)</f>
        <v>46</v>
      </c>
      <c r="E367" t="s">
        <v>20</v>
      </c>
      <c r="F367" t="s">
        <v>25</v>
      </c>
      <c r="G367">
        <v>14</v>
      </c>
      <c r="H367">
        <f>Table1[[#This Row],[Price]]*Table1[[#This Row],[Unit]]</f>
        <v>644</v>
      </c>
      <c r="I367">
        <f>IF(Table1[[#This Row],[Region]]="West",Table1[[#This Row],[Total]]*0.9,IF(Table1[[#This Row],[Month]]="Dec",Table1[[#This Row],[Total]]*0.9,0))</f>
        <v>579.6</v>
      </c>
      <c r="J367">
        <f>Table1[[#This Row],[Total]]-Table1[[#This Row],[Discount]]</f>
        <v>64.399999999999977</v>
      </c>
    </row>
    <row r="368" spans="1:10">
      <c r="A368">
        <v>834</v>
      </c>
      <c r="B368" t="s">
        <v>30</v>
      </c>
      <c r="C368" t="s">
        <v>27</v>
      </c>
      <c r="D368">
        <f>VLOOKUP(Table1[[#This Row],[Product]],'Income Statements'!$C$4:$E$7,3,TRUE)</f>
        <v>35</v>
      </c>
      <c r="E368" t="s">
        <v>20</v>
      </c>
      <c r="F368" t="s">
        <v>18</v>
      </c>
      <c r="G368">
        <v>10</v>
      </c>
      <c r="H368">
        <f>Table1[[#This Row],[Price]]*Table1[[#This Row],[Unit]]</f>
        <v>350</v>
      </c>
      <c r="I368">
        <f>IF(Table1[[#This Row],[Region]]="West",Table1[[#This Row],[Total]]*0.9,IF(Table1[[#This Row],[Month]]="Dec",Table1[[#This Row],[Total]]*0.9,0))</f>
        <v>0</v>
      </c>
      <c r="J368">
        <f>Table1[[#This Row],[Total]]-Table1[[#This Row],[Discount]]</f>
        <v>350</v>
      </c>
    </row>
    <row r="369" spans="1:10">
      <c r="A369">
        <v>72</v>
      </c>
      <c r="B369" t="s">
        <v>30</v>
      </c>
      <c r="C369" t="s">
        <v>15</v>
      </c>
      <c r="D369">
        <f>VLOOKUP(Table1[[#This Row],[Product]],'Income Statements'!$C$4:$E$7,3,TRUE)</f>
        <v>48</v>
      </c>
      <c r="E369" t="s">
        <v>16</v>
      </c>
      <c r="F369" t="s">
        <v>25</v>
      </c>
      <c r="G369">
        <v>31</v>
      </c>
      <c r="H369">
        <f>Table1[[#This Row],[Price]]*Table1[[#This Row],[Unit]]</f>
        <v>1488</v>
      </c>
      <c r="I369">
        <f>IF(Table1[[#This Row],[Region]]="West",Table1[[#This Row],[Total]]*0.9,IF(Table1[[#This Row],[Month]]="Dec",Table1[[#This Row],[Total]]*0.9,0))</f>
        <v>1339.2</v>
      </c>
      <c r="J369">
        <f>Table1[[#This Row],[Total]]-Table1[[#This Row],[Discount]]</f>
        <v>148.79999999999995</v>
      </c>
    </row>
    <row r="370" spans="1:10">
      <c r="A370">
        <v>187</v>
      </c>
      <c r="B370" t="s">
        <v>30</v>
      </c>
      <c r="C370" t="s">
        <v>27</v>
      </c>
      <c r="D370">
        <f>VLOOKUP(Table1[[#This Row],[Product]],'Income Statements'!$C$4:$E$7,3,TRUE)</f>
        <v>35</v>
      </c>
      <c r="E370" t="s">
        <v>16</v>
      </c>
      <c r="F370" t="s">
        <v>18</v>
      </c>
      <c r="G370">
        <v>39</v>
      </c>
      <c r="H370">
        <f>Table1[[#This Row],[Price]]*Table1[[#This Row],[Unit]]</f>
        <v>1365</v>
      </c>
      <c r="I370">
        <f>IF(Table1[[#This Row],[Region]]="West",Table1[[#This Row],[Total]]*0.9,IF(Table1[[#This Row],[Month]]="Dec",Table1[[#This Row],[Total]]*0.9,0))</f>
        <v>0</v>
      </c>
      <c r="J370">
        <f>Table1[[#This Row],[Total]]-Table1[[#This Row],[Discount]]</f>
        <v>1365</v>
      </c>
    </row>
    <row r="371" spans="1:10">
      <c r="A371">
        <v>338</v>
      </c>
      <c r="B371" t="s">
        <v>30</v>
      </c>
      <c r="C371" t="s">
        <v>8</v>
      </c>
      <c r="D371">
        <f>VLOOKUP(Table1[[#This Row],[Product]],'Income Statements'!$C$4:$E$7,3,TRUE)</f>
        <v>46</v>
      </c>
      <c r="E371" t="s">
        <v>16</v>
      </c>
      <c r="F371" t="s">
        <v>7</v>
      </c>
      <c r="G371">
        <v>8</v>
      </c>
      <c r="H371">
        <f>Table1[[#This Row],[Price]]*Table1[[#This Row],[Unit]]</f>
        <v>368</v>
      </c>
      <c r="I371">
        <f>IF(Table1[[#This Row],[Region]]="West",Table1[[#This Row],[Total]]*0.9,IF(Table1[[#This Row],[Month]]="Dec",Table1[[#This Row],[Total]]*0.9,0))</f>
        <v>0</v>
      </c>
      <c r="J371">
        <f>Table1[[#This Row],[Total]]-Table1[[#This Row],[Discount]]</f>
        <v>368</v>
      </c>
    </row>
    <row r="372" spans="1:10">
      <c r="A372">
        <v>449</v>
      </c>
      <c r="B372" t="s">
        <v>30</v>
      </c>
      <c r="C372" t="s">
        <v>8</v>
      </c>
      <c r="D372">
        <f>VLOOKUP(Table1[[#This Row],[Product]],'Income Statements'!$C$4:$E$7,3,TRUE)</f>
        <v>46</v>
      </c>
      <c r="E372" t="s">
        <v>16</v>
      </c>
      <c r="F372" t="s">
        <v>25</v>
      </c>
      <c r="G372">
        <v>25</v>
      </c>
      <c r="H372">
        <f>Table1[[#This Row],[Price]]*Table1[[#This Row],[Unit]]</f>
        <v>1150</v>
      </c>
      <c r="I372">
        <f>IF(Table1[[#This Row],[Region]]="West",Table1[[#This Row],[Total]]*0.9,IF(Table1[[#This Row],[Month]]="Dec",Table1[[#This Row],[Total]]*0.9,0))</f>
        <v>1035</v>
      </c>
      <c r="J372">
        <f>Table1[[#This Row],[Total]]-Table1[[#This Row],[Discount]]</f>
        <v>115</v>
      </c>
    </row>
    <row r="373" spans="1:10">
      <c r="A373">
        <v>482</v>
      </c>
      <c r="B373" t="s">
        <v>30</v>
      </c>
      <c r="C373" t="s">
        <v>15</v>
      </c>
      <c r="D373">
        <f>VLOOKUP(Table1[[#This Row],[Product]],'Income Statements'!$C$4:$E$7,3,TRUE)</f>
        <v>48</v>
      </c>
      <c r="E373" t="s">
        <v>16</v>
      </c>
      <c r="F373" t="s">
        <v>7</v>
      </c>
      <c r="G373">
        <v>20</v>
      </c>
      <c r="H373">
        <f>Table1[[#This Row],[Price]]*Table1[[#This Row],[Unit]]</f>
        <v>960</v>
      </c>
      <c r="I373">
        <f>IF(Table1[[#This Row],[Region]]="West",Table1[[#This Row],[Total]]*0.9,IF(Table1[[#This Row],[Month]]="Dec",Table1[[#This Row],[Total]]*0.9,0))</f>
        <v>0</v>
      </c>
      <c r="J373">
        <f>Table1[[#This Row],[Total]]-Table1[[#This Row],[Discount]]</f>
        <v>960</v>
      </c>
    </row>
    <row r="374" spans="1:10">
      <c r="A374">
        <v>617</v>
      </c>
      <c r="B374" t="s">
        <v>30</v>
      </c>
      <c r="C374" t="s">
        <v>27</v>
      </c>
      <c r="D374">
        <f>VLOOKUP(Table1[[#This Row],[Product]],'Income Statements'!$C$4:$E$7,3,TRUE)</f>
        <v>35</v>
      </c>
      <c r="E374" t="s">
        <v>16</v>
      </c>
      <c r="F374" t="s">
        <v>7</v>
      </c>
      <c r="G374">
        <v>34</v>
      </c>
      <c r="H374">
        <f>Table1[[#This Row],[Price]]*Table1[[#This Row],[Unit]]</f>
        <v>1190</v>
      </c>
      <c r="I374">
        <f>IF(Table1[[#This Row],[Region]]="West",Table1[[#This Row],[Total]]*0.9,IF(Table1[[#This Row],[Month]]="Dec",Table1[[#This Row],[Total]]*0.9,0))</f>
        <v>0</v>
      </c>
      <c r="J374">
        <f>Table1[[#This Row],[Total]]-Table1[[#This Row],[Discount]]</f>
        <v>1190</v>
      </c>
    </row>
    <row r="375" spans="1:10">
      <c r="A375">
        <v>641</v>
      </c>
      <c r="B375" t="s">
        <v>30</v>
      </c>
      <c r="C375" t="s">
        <v>8</v>
      </c>
      <c r="D375">
        <f>VLOOKUP(Table1[[#This Row],[Product]],'Income Statements'!$C$4:$E$7,3,TRUE)</f>
        <v>46</v>
      </c>
      <c r="E375" t="s">
        <v>16</v>
      </c>
      <c r="F375" t="s">
        <v>7</v>
      </c>
      <c r="G375">
        <v>13</v>
      </c>
      <c r="H375">
        <f>Table1[[#This Row],[Price]]*Table1[[#This Row],[Unit]]</f>
        <v>598</v>
      </c>
      <c r="I375">
        <f>IF(Table1[[#This Row],[Region]]="West",Table1[[#This Row],[Total]]*0.9,IF(Table1[[#This Row],[Month]]="Dec",Table1[[#This Row],[Total]]*0.9,0))</f>
        <v>0</v>
      </c>
      <c r="J375">
        <f>Table1[[#This Row],[Total]]-Table1[[#This Row],[Discount]]</f>
        <v>598</v>
      </c>
    </row>
    <row r="376" spans="1:10">
      <c r="A376">
        <v>743</v>
      </c>
      <c r="B376" t="s">
        <v>30</v>
      </c>
      <c r="C376" t="s">
        <v>12</v>
      </c>
      <c r="D376">
        <f>VLOOKUP(Table1[[#This Row],[Product]],'Income Statements'!$C$4:$E$7,3,TRUE)</f>
        <v>62</v>
      </c>
      <c r="E376" t="s">
        <v>16</v>
      </c>
      <c r="F376" t="s">
        <v>25</v>
      </c>
      <c r="G376">
        <v>27</v>
      </c>
      <c r="H376">
        <f>Table1[[#This Row],[Price]]*Table1[[#This Row],[Unit]]</f>
        <v>1674</v>
      </c>
      <c r="I376">
        <f>IF(Table1[[#This Row],[Region]]="West",Table1[[#This Row],[Total]]*0.9,IF(Table1[[#This Row],[Month]]="Dec",Table1[[#This Row],[Total]]*0.9,0))</f>
        <v>1506.6000000000001</v>
      </c>
      <c r="J376">
        <f>Table1[[#This Row],[Total]]-Table1[[#This Row],[Discount]]</f>
        <v>167.39999999999986</v>
      </c>
    </row>
    <row r="377" spans="1:10">
      <c r="A377">
        <v>748</v>
      </c>
      <c r="B377" t="s">
        <v>30</v>
      </c>
      <c r="C377" t="s">
        <v>27</v>
      </c>
      <c r="D377">
        <f>VLOOKUP(Table1[[#This Row],[Product]],'Income Statements'!$C$4:$E$7,3,TRUE)</f>
        <v>35</v>
      </c>
      <c r="E377" t="s">
        <v>16</v>
      </c>
      <c r="F377" t="s">
        <v>7</v>
      </c>
      <c r="G377">
        <v>9</v>
      </c>
      <c r="H377">
        <f>Table1[[#This Row],[Price]]*Table1[[#This Row],[Unit]]</f>
        <v>315</v>
      </c>
      <c r="I377">
        <f>IF(Table1[[#This Row],[Region]]="West",Table1[[#This Row],[Total]]*0.9,IF(Table1[[#This Row],[Month]]="Dec",Table1[[#This Row],[Total]]*0.9,0))</f>
        <v>0</v>
      </c>
      <c r="J377">
        <f>Table1[[#This Row],[Total]]-Table1[[#This Row],[Discount]]</f>
        <v>315</v>
      </c>
    </row>
    <row r="378" spans="1:10">
      <c r="A378">
        <v>884</v>
      </c>
      <c r="B378" t="s">
        <v>30</v>
      </c>
      <c r="C378" t="s">
        <v>15</v>
      </c>
      <c r="D378">
        <f>VLOOKUP(Table1[[#This Row],[Product]],'Income Statements'!$C$4:$E$7,3,TRUE)</f>
        <v>48</v>
      </c>
      <c r="E378" t="s">
        <v>16</v>
      </c>
      <c r="F378" t="s">
        <v>25</v>
      </c>
      <c r="G378">
        <v>20</v>
      </c>
      <c r="H378">
        <f>Table1[[#This Row],[Price]]*Table1[[#This Row],[Unit]]</f>
        <v>960</v>
      </c>
      <c r="I378">
        <f>IF(Table1[[#This Row],[Region]]="West",Table1[[#This Row],[Total]]*0.9,IF(Table1[[#This Row],[Month]]="Dec",Table1[[#This Row],[Total]]*0.9,0))</f>
        <v>864</v>
      </c>
      <c r="J378">
        <f>Table1[[#This Row],[Total]]-Table1[[#This Row],[Discount]]</f>
        <v>96</v>
      </c>
    </row>
    <row r="379" spans="1:10">
      <c r="A379">
        <v>955</v>
      </c>
      <c r="B379" t="s">
        <v>30</v>
      </c>
      <c r="C379" t="s">
        <v>15</v>
      </c>
      <c r="D379">
        <f>VLOOKUP(Table1[[#This Row],[Product]],'Income Statements'!$C$4:$E$7,3,TRUE)</f>
        <v>48</v>
      </c>
      <c r="E379" t="s">
        <v>16</v>
      </c>
      <c r="F379" t="s">
        <v>7</v>
      </c>
      <c r="G379">
        <v>39</v>
      </c>
      <c r="H379">
        <f>Table1[[#This Row],[Price]]*Table1[[#This Row],[Unit]]</f>
        <v>1872</v>
      </c>
      <c r="I379">
        <f>IF(Table1[[#This Row],[Region]]="West",Table1[[#This Row],[Total]]*0.9,IF(Table1[[#This Row],[Month]]="Dec",Table1[[#This Row],[Total]]*0.9,0))</f>
        <v>0</v>
      </c>
      <c r="J379">
        <f>Table1[[#This Row],[Total]]-Table1[[#This Row],[Discount]]</f>
        <v>1872</v>
      </c>
    </row>
    <row r="380" spans="1:10">
      <c r="A380">
        <v>977</v>
      </c>
      <c r="B380" t="s">
        <v>30</v>
      </c>
      <c r="C380" t="s">
        <v>27</v>
      </c>
      <c r="D380">
        <f>VLOOKUP(Table1[[#This Row],[Product]],'Income Statements'!$C$4:$E$7,3,TRUE)</f>
        <v>35</v>
      </c>
      <c r="E380" t="s">
        <v>16</v>
      </c>
      <c r="F380" t="s">
        <v>18</v>
      </c>
      <c r="G380">
        <v>37</v>
      </c>
      <c r="H380">
        <f>Table1[[#This Row],[Price]]*Table1[[#This Row],[Unit]]</f>
        <v>1295</v>
      </c>
      <c r="I380">
        <f>IF(Table1[[#This Row],[Region]]="West",Table1[[#This Row],[Total]]*0.9,IF(Table1[[#This Row],[Month]]="Dec",Table1[[#This Row],[Total]]*0.9,0))</f>
        <v>0</v>
      </c>
      <c r="J380">
        <f>Table1[[#This Row],[Total]]-Table1[[#This Row],[Discount]]</f>
        <v>1295</v>
      </c>
    </row>
    <row r="381" spans="1:10">
      <c r="A381">
        <v>989</v>
      </c>
      <c r="B381" t="s">
        <v>30</v>
      </c>
      <c r="C381" t="s">
        <v>12</v>
      </c>
      <c r="D381">
        <f>VLOOKUP(Table1[[#This Row],[Product]],'Income Statements'!$C$4:$E$7,3,TRUE)</f>
        <v>62</v>
      </c>
      <c r="E381" t="s">
        <v>16</v>
      </c>
      <c r="F381" t="s">
        <v>11</v>
      </c>
      <c r="G381">
        <v>2</v>
      </c>
      <c r="H381">
        <f>Table1[[#This Row],[Price]]*Table1[[#This Row],[Unit]]</f>
        <v>124</v>
      </c>
      <c r="I381">
        <f>IF(Table1[[#This Row],[Region]]="West",Table1[[#This Row],[Total]]*0.9,IF(Table1[[#This Row],[Month]]="Dec",Table1[[#This Row],[Total]]*0.9,0))</f>
        <v>0</v>
      </c>
      <c r="J381">
        <f>Table1[[#This Row],[Total]]-Table1[[#This Row],[Discount]]</f>
        <v>124</v>
      </c>
    </row>
    <row r="382" spans="1:10">
      <c r="A382">
        <v>52</v>
      </c>
      <c r="B382" t="s">
        <v>30</v>
      </c>
      <c r="C382" t="s">
        <v>15</v>
      </c>
      <c r="D382">
        <f>VLOOKUP(Table1[[#This Row],[Product]],'Income Statements'!$C$4:$E$7,3,TRUE)</f>
        <v>48</v>
      </c>
      <c r="E382" t="s">
        <v>35</v>
      </c>
      <c r="F382" t="s">
        <v>11</v>
      </c>
      <c r="G382">
        <v>12</v>
      </c>
      <c r="H382">
        <f>Table1[[#This Row],[Price]]*Table1[[#This Row],[Unit]]</f>
        <v>576</v>
      </c>
      <c r="I382">
        <f>IF(Table1[[#This Row],[Region]]="West",Table1[[#This Row],[Total]]*0.9,IF(Table1[[#This Row],[Month]]="Dec",Table1[[#This Row],[Total]]*0.9,0))</f>
        <v>0</v>
      </c>
      <c r="J382">
        <f>Table1[[#This Row],[Total]]-Table1[[#This Row],[Discount]]</f>
        <v>576</v>
      </c>
    </row>
    <row r="383" spans="1:10">
      <c r="A383">
        <v>118</v>
      </c>
      <c r="B383" t="s">
        <v>30</v>
      </c>
      <c r="C383" t="s">
        <v>15</v>
      </c>
      <c r="D383">
        <f>VLOOKUP(Table1[[#This Row],[Product]],'Income Statements'!$C$4:$E$7,3,TRUE)</f>
        <v>48</v>
      </c>
      <c r="E383" t="s">
        <v>35</v>
      </c>
      <c r="F383" t="s">
        <v>18</v>
      </c>
      <c r="G383">
        <v>28</v>
      </c>
      <c r="H383">
        <f>Table1[[#This Row],[Price]]*Table1[[#This Row],[Unit]]</f>
        <v>1344</v>
      </c>
      <c r="I383">
        <f>IF(Table1[[#This Row],[Region]]="West",Table1[[#This Row],[Total]]*0.9,IF(Table1[[#This Row],[Month]]="Dec",Table1[[#This Row],[Total]]*0.9,0))</f>
        <v>0</v>
      </c>
      <c r="J383">
        <f>Table1[[#This Row],[Total]]-Table1[[#This Row],[Discount]]</f>
        <v>1344</v>
      </c>
    </row>
    <row r="384" spans="1:10">
      <c r="A384">
        <v>279</v>
      </c>
      <c r="B384" t="s">
        <v>30</v>
      </c>
      <c r="C384" t="s">
        <v>27</v>
      </c>
      <c r="D384">
        <f>VLOOKUP(Table1[[#This Row],[Product]],'Income Statements'!$C$4:$E$7,3,TRUE)</f>
        <v>35</v>
      </c>
      <c r="E384" t="s">
        <v>35</v>
      </c>
      <c r="F384" t="s">
        <v>25</v>
      </c>
      <c r="G384">
        <v>21</v>
      </c>
      <c r="H384">
        <f>Table1[[#This Row],[Price]]*Table1[[#This Row],[Unit]]</f>
        <v>735</v>
      </c>
      <c r="I384">
        <f>IF(Table1[[#This Row],[Region]]="West",Table1[[#This Row],[Total]]*0.9,IF(Table1[[#This Row],[Month]]="Dec",Table1[[#This Row],[Total]]*0.9,0))</f>
        <v>661.5</v>
      </c>
      <c r="J384">
        <f>Table1[[#This Row],[Total]]-Table1[[#This Row],[Discount]]</f>
        <v>73.5</v>
      </c>
    </row>
    <row r="385" spans="1:10">
      <c r="A385">
        <v>628</v>
      </c>
      <c r="B385" t="s">
        <v>30</v>
      </c>
      <c r="C385" t="s">
        <v>8</v>
      </c>
      <c r="D385">
        <f>VLOOKUP(Table1[[#This Row],[Product]],'Income Statements'!$C$4:$E$7,3,TRUE)</f>
        <v>46</v>
      </c>
      <c r="E385" t="s">
        <v>35</v>
      </c>
      <c r="F385" t="s">
        <v>7</v>
      </c>
      <c r="G385">
        <v>14</v>
      </c>
      <c r="H385">
        <f>Table1[[#This Row],[Price]]*Table1[[#This Row],[Unit]]</f>
        <v>644</v>
      </c>
      <c r="I385">
        <f>IF(Table1[[#This Row],[Region]]="West",Table1[[#This Row],[Total]]*0.9,IF(Table1[[#This Row],[Month]]="Dec",Table1[[#This Row],[Total]]*0.9,0))</f>
        <v>0</v>
      </c>
      <c r="J385">
        <f>Table1[[#This Row],[Total]]-Table1[[#This Row],[Discount]]</f>
        <v>644</v>
      </c>
    </row>
    <row r="386" spans="1:10">
      <c r="A386">
        <v>855</v>
      </c>
      <c r="B386" t="s">
        <v>30</v>
      </c>
      <c r="C386" t="s">
        <v>15</v>
      </c>
      <c r="D386">
        <f>VLOOKUP(Table1[[#This Row],[Product]],'Income Statements'!$C$4:$E$7,3,TRUE)</f>
        <v>48</v>
      </c>
      <c r="E386" t="s">
        <v>35</v>
      </c>
      <c r="F386" t="s">
        <v>18</v>
      </c>
      <c r="G386">
        <v>20</v>
      </c>
      <c r="H386">
        <f>Table1[[#This Row],[Price]]*Table1[[#This Row],[Unit]]</f>
        <v>960</v>
      </c>
      <c r="I386">
        <f>IF(Table1[[#This Row],[Region]]="West",Table1[[#This Row],[Total]]*0.9,IF(Table1[[#This Row],[Month]]="Dec",Table1[[#This Row],[Total]]*0.9,0))</f>
        <v>0</v>
      </c>
      <c r="J386">
        <f>Table1[[#This Row],[Total]]-Table1[[#This Row],[Discount]]</f>
        <v>960</v>
      </c>
    </row>
    <row r="387" spans="1:10">
      <c r="A387">
        <v>129</v>
      </c>
      <c r="B387" t="s">
        <v>30</v>
      </c>
      <c r="C387" t="s">
        <v>27</v>
      </c>
      <c r="D387">
        <f>VLOOKUP(Table1[[#This Row],[Product]],'Income Statements'!$C$4:$E$7,3,TRUE)</f>
        <v>35</v>
      </c>
      <c r="E387" t="s">
        <v>37</v>
      </c>
      <c r="F387" t="s">
        <v>25</v>
      </c>
      <c r="G387">
        <v>10</v>
      </c>
      <c r="H387">
        <f>Table1[[#This Row],[Price]]*Table1[[#This Row],[Unit]]</f>
        <v>350</v>
      </c>
      <c r="I387">
        <f>IF(Table1[[#This Row],[Region]]="West",Table1[[#This Row],[Total]]*0.9,IF(Table1[[#This Row],[Month]]="Dec",Table1[[#This Row],[Total]]*0.9,0))</f>
        <v>315</v>
      </c>
      <c r="J387">
        <f>Table1[[#This Row],[Total]]-Table1[[#This Row],[Discount]]</f>
        <v>35</v>
      </c>
    </row>
    <row r="388" spans="1:10">
      <c r="A388">
        <v>147</v>
      </c>
      <c r="B388" t="s">
        <v>30</v>
      </c>
      <c r="C388" t="s">
        <v>12</v>
      </c>
      <c r="D388">
        <f>VLOOKUP(Table1[[#This Row],[Product]],'Income Statements'!$C$4:$E$7,3,TRUE)</f>
        <v>62</v>
      </c>
      <c r="E388" t="s">
        <v>37</v>
      </c>
      <c r="F388" t="s">
        <v>7</v>
      </c>
      <c r="G388">
        <v>49</v>
      </c>
      <c r="H388">
        <f>Table1[[#This Row],[Price]]*Table1[[#This Row],[Unit]]</f>
        <v>3038</v>
      </c>
      <c r="I388">
        <f>IF(Table1[[#This Row],[Region]]="West",Table1[[#This Row],[Total]]*0.9,IF(Table1[[#This Row],[Month]]="Dec",Table1[[#This Row],[Total]]*0.9,0))</f>
        <v>0</v>
      </c>
      <c r="J388">
        <f>Table1[[#This Row],[Total]]-Table1[[#This Row],[Discount]]</f>
        <v>3038</v>
      </c>
    </row>
    <row r="389" spans="1:10">
      <c r="A389">
        <v>325</v>
      </c>
      <c r="B389" t="s">
        <v>30</v>
      </c>
      <c r="C389" t="s">
        <v>12</v>
      </c>
      <c r="D389">
        <f>VLOOKUP(Table1[[#This Row],[Product]],'Income Statements'!$C$4:$E$7,3,TRUE)</f>
        <v>62</v>
      </c>
      <c r="E389" t="s">
        <v>37</v>
      </c>
      <c r="F389" t="s">
        <v>11</v>
      </c>
      <c r="G389">
        <v>48</v>
      </c>
      <c r="H389">
        <f>Table1[[#This Row],[Price]]*Table1[[#This Row],[Unit]]</f>
        <v>2976</v>
      </c>
      <c r="I389">
        <f>IF(Table1[[#This Row],[Region]]="West",Table1[[#This Row],[Total]]*0.9,IF(Table1[[#This Row],[Month]]="Dec",Table1[[#This Row],[Total]]*0.9,0))</f>
        <v>0</v>
      </c>
      <c r="J389">
        <f>Table1[[#This Row],[Total]]-Table1[[#This Row],[Discount]]</f>
        <v>2976</v>
      </c>
    </row>
    <row r="390" spans="1:10">
      <c r="A390">
        <v>612</v>
      </c>
      <c r="B390" t="s">
        <v>30</v>
      </c>
      <c r="C390" t="s">
        <v>8</v>
      </c>
      <c r="D390">
        <f>VLOOKUP(Table1[[#This Row],[Product]],'Income Statements'!$C$4:$E$7,3,TRUE)</f>
        <v>46</v>
      </c>
      <c r="E390" t="s">
        <v>37</v>
      </c>
      <c r="F390" t="s">
        <v>7</v>
      </c>
      <c r="G390">
        <v>41</v>
      </c>
      <c r="H390">
        <f>Table1[[#This Row],[Price]]*Table1[[#This Row],[Unit]]</f>
        <v>1886</v>
      </c>
      <c r="I390">
        <f>IF(Table1[[#This Row],[Region]]="West",Table1[[#This Row],[Total]]*0.9,IF(Table1[[#This Row],[Month]]="Dec",Table1[[#This Row],[Total]]*0.9,0))</f>
        <v>0</v>
      </c>
      <c r="J390">
        <f>Table1[[#This Row],[Total]]-Table1[[#This Row],[Discount]]</f>
        <v>1886</v>
      </c>
    </row>
    <row r="391" spans="1:10">
      <c r="A391">
        <v>933</v>
      </c>
      <c r="B391" t="s">
        <v>30</v>
      </c>
      <c r="C391" t="s">
        <v>12</v>
      </c>
      <c r="D391">
        <f>VLOOKUP(Table1[[#This Row],[Product]],'Income Statements'!$C$4:$E$7,3,TRUE)</f>
        <v>62</v>
      </c>
      <c r="E391" t="s">
        <v>37</v>
      </c>
      <c r="F391" t="s">
        <v>18</v>
      </c>
      <c r="G391">
        <v>17</v>
      </c>
      <c r="H391">
        <f>Table1[[#This Row],[Price]]*Table1[[#This Row],[Unit]]</f>
        <v>1054</v>
      </c>
      <c r="I391">
        <f>IF(Table1[[#This Row],[Region]]="West",Table1[[#This Row],[Total]]*0.9,IF(Table1[[#This Row],[Month]]="Dec",Table1[[#This Row],[Total]]*0.9,0))</f>
        <v>0</v>
      </c>
      <c r="J391">
        <f>Table1[[#This Row],[Total]]-Table1[[#This Row],[Discount]]</f>
        <v>1054</v>
      </c>
    </row>
    <row r="392" spans="1:10">
      <c r="A392">
        <v>119</v>
      </c>
      <c r="B392" t="s">
        <v>30</v>
      </c>
      <c r="C392" t="s">
        <v>27</v>
      </c>
      <c r="D392">
        <f>VLOOKUP(Table1[[#This Row],[Product]],'Income Statements'!$C$4:$E$7,3,TRUE)</f>
        <v>35</v>
      </c>
      <c r="E392" t="s">
        <v>13</v>
      </c>
      <c r="F392" t="s">
        <v>7</v>
      </c>
      <c r="G392">
        <v>32</v>
      </c>
      <c r="H392">
        <f>Table1[[#This Row],[Price]]*Table1[[#This Row],[Unit]]</f>
        <v>1120</v>
      </c>
      <c r="I392">
        <f>IF(Table1[[#This Row],[Region]]="West",Table1[[#This Row],[Total]]*0.9,IF(Table1[[#This Row],[Month]]="Dec",Table1[[#This Row],[Total]]*0.9,0))</f>
        <v>0</v>
      </c>
      <c r="J392">
        <f>Table1[[#This Row],[Total]]-Table1[[#This Row],[Discount]]</f>
        <v>1120</v>
      </c>
    </row>
    <row r="393" spans="1:10">
      <c r="A393">
        <v>189</v>
      </c>
      <c r="B393" t="s">
        <v>30</v>
      </c>
      <c r="C393" t="s">
        <v>12</v>
      </c>
      <c r="D393">
        <f>VLOOKUP(Table1[[#This Row],[Product]],'Income Statements'!$C$4:$E$7,3,TRUE)</f>
        <v>62</v>
      </c>
      <c r="E393" t="s">
        <v>13</v>
      </c>
      <c r="F393" t="s">
        <v>11</v>
      </c>
      <c r="G393">
        <v>15</v>
      </c>
      <c r="H393">
        <f>Table1[[#This Row],[Price]]*Table1[[#This Row],[Unit]]</f>
        <v>930</v>
      </c>
      <c r="I393">
        <f>IF(Table1[[#This Row],[Region]]="West",Table1[[#This Row],[Total]]*0.9,IF(Table1[[#This Row],[Month]]="Dec",Table1[[#This Row],[Total]]*0.9,0))</f>
        <v>0</v>
      </c>
      <c r="J393">
        <f>Table1[[#This Row],[Total]]-Table1[[#This Row],[Discount]]</f>
        <v>930</v>
      </c>
    </row>
    <row r="394" spans="1:10">
      <c r="A394">
        <v>575</v>
      </c>
      <c r="B394" t="s">
        <v>30</v>
      </c>
      <c r="C394" t="s">
        <v>12</v>
      </c>
      <c r="D394">
        <f>VLOOKUP(Table1[[#This Row],[Product]],'Income Statements'!$C$4:$E$7,3,TRUE)</f>
        <v>62</v>
      </c>
      <c r="E394" t="s">
        <v>13</v>
      </c>
      <c r="F394" t="s">
        <v>7</v>
      </c>
      <c r="G394">
        <v>29</v>
      </c>
      <c r="H394">
        <f>Table1[[#This Row],[Price]]*Table1[[#This Row],[Unit]]</f>
        <v>1798</v>
      </c>
      <c r="I394">
        <f>IF(Table1[[#This Row],[Region]]="West",Table1[[#This Row],[Total]]*0.9,IF(Table1[[#This Row],[Month]]="Dec",Table1[[#This Row],[Total]]*0.9,0))</f>
        <v>0</v>
      </c>
      <c r="J394">
        <f>Table1[[#This Row],[Total]]-Table1[[#This Row],[Discount]]</f>
        <v>1798</v>
      </c>
    </row>
    <row r="395" spans="1:10">
      <c r="A395">
        <v>579</v>
      </c>
      <c r="B395" t="s">
        <v>30</v>
      </c>
      <c r="C395" t="s">
        <v>15</v>
      </c>
      <c r="D395">
        <f>VLOOKUP(Table1[[#This Row],[Product]],'Income Statements'!$C$4:$E$7,3,TRUE)</f>
        <v>48</v>
      </c>
      <c r="E395" t="s">
        <v>13</v>
      </c>
      <c r="F395" t="s">
        <v>18</v>
      </c>
      <c r="G395">
        <v>23</v>
      </c>
      <c r="H395">
        <f>Table1[[#This Row],[Price]]*Table1[[#This Row],[Unit]]</f>
        <v>1104</v>
      </c>
      <c r="I395">
        <f>IF(Table1[[#This Row],[Region]]="West",Table1[[#This Row],[Total]]*0.9,IF(Table1[[#This Row],[Month]]="Dec",Table1[[#This Row],[Total]]*0.9,0))</f>
        <v>0</v>
      </c>
      <c r="J395">
        <f>Table1[[#This Row],[Total]]-Table1[[#This Row],[Discount]]</f>
        <v>1104</v>
      </c>
    </row>
    <row r="396" spans="1:10">
      <c r="A396">
        <v>844</v>
      </c>
      <c r="B396" t="s">
        <v>30</v>
      </c>
      <c r="C396" t="s">
        <v>27</v>
      </c>
      <c r="D396">
        <f>VLOOKUP(Table1[[#This Row],[Product]],'Income Statements'!$C$4:$E$7,3,TRUE)</f>
        <v>35</v>
      </c>
      <c r="E396" t="s">
        <v>13</v>
      </c>
      <c r="F396" t="s">
        <v>25</v>
      </c>
      <c r="G396">
        <v>32</v>
      </c>
      <c r="H396">
        <f>Table1[[#This Row],[Price]]*Table1[[#This Row],[Unit]]</f>
        <v>1120</v>
      </c>
      <c r="I396">
        <f>IF(Table1[[#This Row],[Region]]="West",Table1[[#This Row],[Total]]*0.9,IF(Table1[[#This Row],[Month]]="Dec",Table1[[#This Row],[Total]]*0.9,0))</f>
        <v>1008</v>
      </c>
      <c r="J396">
        <f>Table1[[#This Row],[Total]]-Table1[[#This Row],[Discount]]</f>
        <v>112</v>
      </c>
    </row>
    <row r="397" spans="1:10">
      <c r="A397">
        <v>851</v>
      </c>
      <c r="B397" t="s">
        <v>30</v>
      </c>
      <c r="C397" t="s">
        <v>12</v>
      </c>
      <c r="D397">
        <f>VLOOKUP(Table1[[#This Row],[Product]],'Income Statements'!$C$4:$E$7,3,TRUE)</f>
        <v>62</v>
      </c>
      <c r="E397" t="s">
        <v>13</v>
      </c>
      <c r="F397" t="s">
        <v>18</v>
      </c>
      <c r="G397">
        <v>32</v>
      </c>
      <c r="H397">
        <f>Table1[[#This Row],[Price]]*Table1[[#This Row],[Unit]]</f>
        <v>1984</v>
      </c>
      <c r="I397">
        <f>IF(Table1[[#This Row],[Region]]="West",Table1[[#This Row],[Total]]*0.9,IF(Table1[[#This Row],[Month]]="Dec",Table1[[#This Row],[Total]]*0.9,0))</f>
        <v>0</v>
      </c>
      <c r="J397">
        <f>Table1[[#This Row],[Total]]-Table1[[#This Row],[Discount]]</f>
        <v>1984</v>
      </c>
    </row>
    <row r="398" spans="1:10">
      <c r="A398">
        <v>111</v>
      </c>
      <c r="B398" t="s">
        <v>30</v>
      </c>
      <c r="C398" t="s">
        <v>8</v>
      </c>
      <c r="D398">
        <f>VLOOKUP(Table1[[#This Row],[Product]],'Income Statements'!$C$4:$E$7,3,TRUE)</f>
        <v>46</v>
      </c>
      <c r="E398" t="s">
        <v>33</v>
      </c>
      <c r="F398" t="s">
        <v>7</v>
      </c>
      <c r="G398">
        <v>18</v>
      </c>
      <c r="H398">
        <f>Table1[[#This Row],[Price]]*Table1[[#This Row],[Unit]]</f>
        <v>828</v>
      </c>
      <c r="I398">
        <f>IF(Table1[[#This Row],[Region]]="West",Table1[[#This Row],[Total]]*0.9,IF(Table1[[#This Row],[Month]]="Dec",Table1[[#This Row],[Total]]*0.9,0))</f>
        <v>0</v>
      </c>
      <c r="J398">
        <f>Table1[[#This Row],[Total]]-Table1[[#This Row],[Discount]]</f>
        <v>828</v>
      </c>
    </row>
    <row r="399" spans="1:10">
      <c r="A399">
        <v>261</v>
      </c>
      <c r="B399" t="s">
        <v>30</v>
      </c>
      <c r="C399" t="s">
        <v>12</v>
      </c>
      <c r="D399">
        <f>VLOOKUP(Table1[[#This Row],[Product]],'Income Statements'!$C$4:$E$7,3,TRUE)</f>
        <v>62</v>
      </c>
      <c r="E399" t="s">
        <v>33</v>
      </c>
      <c r="F399" t="s">
        <v>11</v>
      </c>
      <c r="G399">
        <v>33</v>
      </c>
      <c r="H399">
        <f>Table1[[#This Row],[Price]]*Table1[[#This Row],[Unit]]</f>
        <v>2046</v>
      </c>
      <c r="I399">
        <f>IF(Table1[[#This Row],[Region]]="West",Table1[[#This Row],[Total]]*0.9,IF(Table1[[#This Row],[Month]]="Dec",Table1[[#This Row],[Total]]*0.9,0))</f>
        <v>0</v>
      </c>
      <c r="J399">
        <f>Table1[[#This Row],[Total]]-Table1[[#This Row],[Discount]]</f>
        <v>2046</v>
      </c>
    </row>
    <row r="400" spans="1:10">
      <c r="A400">
        <v>462</v>
      </c>
      <c r="B400" t="s">
        <v>30</v>
      </c>
      <c r="C400" t="s">
        <v>12</v>
      </c>
      <c r="D400">
        <f>VLOOKUP(Table1[[#This Row],[Product]],'Income Statements'!$C$4:$E$7,3,TRUE)</f>
        <v>62</v>
      </c>
      <c r="E400" t="s">
        <v>33</v>
      </c>
      <c r="F400" t="s">
        <v>25</v>
      </c>
      <c r="G400">
        <v>41</v>
      </c>
      <c r="H400">
        <f>Table1[[#This Row],[Price]]*Table1[[#This Row],[Unit]]</f>
        <v>2542</v>
      </c>
      <c r="I400">
        <f>IF(Table1[[#This Row],[Region]]="West",Table1[[#This Row],[Total]]*0.9,IF(Table1[[#This Row],[Month]]="Dec",Table1[[#This Row],[Total]]*0.9,0))</f>
        <v>2287.8000000000002</v>
      </c>
      <c r="J400">
        <f>Table1[[#This Row],[Total]]-Table1[[#This Row],[Discount]]</f>
        <v>254.19999999999982</v>
      </c>
    </row>
    <row r="401" spans="1:10">
      <c r="A401">
        <v>540</v>
      </c>
      <c r="B401" t="s">
        <v>30</v>
      </c>
      <c r="C401" t="s">
        <v>15</v>
      </c>
      <c r="D401">
        <f>VLOOKUP(Table1[[#This Row],[Product]],'Income Statements'!$C$4:$E$7,3,TRUE)</f>
        <v>48</v>
      </c>
      <c r="E401" t="s">
        <v>33</v>
      </c>
      <c r="F401" t="s">
        <v>18</v>
      </c>
      <c r="G401">
        <v>50</v>
      </c>
      <c r="H401">
        <f>Table1[[#This Row],[Price]]*Table1[[#This Row],[Unit]]</f>
        <v>2400</v>
      </c>
      <c r="I401">
        <f>IF(Table1[[#This Row],[Region]]="West",Table1[[#This Row],[Total]]*0.9,IF(Table1[[#This Row],[Month]]="Dec",Table1[[#This Row],[Total]]*0.9,0))</f>
        <v>0</v>
      </c>
      <c r="J401">
        <f>Table1[[#This Row],[Total]]-Table1[[#This Row],[Discount]]</f>
        <v>2400</v>
      </c>
    </row>
    <row r="402" spans="1:10">
      <c r="A402">
        <v>760</v>
      </c>
      <c r="B402" t="s">
        <v>30</v>
      </c>
      <c r="C402" t="s">
        <v>15</v>
      </c>
      <c r="D402">
        <f>VLOOKUP(Table1[[#This Row],[Product]],'Income Statements'!$C$4:$E$7,3,TRUE)</f>
        <v>48</v>
      </c>
      <c r="E402" t="s">
        <v>33</v>
      </c>
      <c r="F402" t="s">
        <v>18</v>
      </c>
      <c r="G402">
        <v>7</v>
      </c>
      <c r="H402">
        <f>Table1[[#This Row],[Price]]*Table1[[#This Row],[Unit]]</f>
        <v>336</v>
      </c>
      <c r="I402">
        <f>IF(Table1[[#This Row],[Region]]="West",Table1[[#This Row],[Total]]*0.9,IF(Table1[[#This Row],[Month]]="Dec",Table1[[#This Row],[Total]]*0.9,0))</f>
        <v>0</v>
      </c>
      <c r="J402">
        <f>Table1[[#This Row],[Total]]-Table1[[#This Row],[Discount]]</f>
        <v>336</v>
      </c>
    </row>
    <row r="403" spans="1:10">
      <c r="A403">
        <v>42</v>
      </c>
      <c r="B403" t="s">
        <v>30</v>
      </c>
      <c r="C403" t="s">
        <v>27</v>
      </c>
      <c r="D403">
        <f>VLOOKUP(Table1[[#This Row],[Product]],'Income Statements'!$C$4:$E$7,3,TRUE)</f>
        <v>35</v>
      </c>
      <c r="E403" t="s">
        <v>32</v>
      </c>
      <c r="F403" t="s">
        <v>25</v>
      </c>
      <c r="G403">
        <v>38</v>
      </c>
      <c r="H403">
        <f>Table1[[#This Row],[Price]]*Table1[[#This Row],[Unit]]</f>
        <v>1330</v>
      </c>
      <c r="I403">
        <f>IF(Table1[[#This Row],[Region]]="West",Table1[[#This Row],[Total]]*0.9,IF(Table1[[#This Row],[Month]]="Dec",Table1[[#This Row],[Total]]*0.9,0))</f>
        <v>1197</v>
      </c>
      <c r="J403">
        <f>Table1[[#This Row],[Total]]-Table1[[#This Row],[Discount]]</f>
        <v>133</v>
      </c>
    </row>
    <row r="404" spans="1:10">
      <c r="A404">
        <v>208</v>
      </c>
      <c r="B404" t="s">
        <v>30</v>
      </c>
      <c r="C404" t="s">
        <v>8</v>
      </c>
      <c r="D404">
        <f>VLOOKUP(Table1[[#This Row],[Product]],'Income Statements'!$C$4:$E$7,3,TRUE)</f>
        <v>46</v>
      </c>
      <c r="E404" t="s">
        <v>32</v>
      </c>
      <c r="F404" t="s">
        <v>25</v>
      </c>
      <c r="G404">
        <v>38</v>
      </c>
      <c r="H404">
        <f>Table1[[#This Row],[Price]]*Table1[[#This Row],[Unit]]</f>
        <v>1748</v>
      </c>
      <c r="I404">
        <f>IF(Table1[[#This Row],[Region]]="West",Table1[[#This Row],[Total]]*0.9,IF(Table1[[#This Row],[Month]]="Dec",Table1[[#This Row],[Total]]*0.9,0))</f>
        <v>1573.2</v>
      </c>
      <c r="J404">
        <f>Table1[[#This Row],[Total]]-Table1[[#This Row],[Discount]]</f>
        <v>174.79999999999995</v>
      </c>
    </row>
    <row r="405" spans="1:10">
      <c r="A405">
        <v>221</v>
      </c>
      <c r="B405" t="s">
        <v>30</v>
      </c>
      <c r="C405" t="s">
        <v>12</v>
      </c>
      <c r="D405">
        <f>VLOOKUP(Table1[[#This Row],[Product]],'Income Statements'!$C$4:$E$7,3,TRUE)</f>
        <v>62</v>
      </c>
      <c r="E405" t="s">
        <v>32</v>
      </c>
      <c r="F405" t="s">
        <v>11</v>
      </c>
      <c r="G405">
        <v>7</v>
      </c>
      <c r="H405">
        <f>Table1[[#This Row],[Price]]*Table1[[#This Row],[Unit]]</f>
        <v>434</v>
      </c>
      <c r="I405">
        <f>IF(Table1[[#This Row],[Region]]="West",Table1[[#This Row],[Total]]*0.9,IF(Table1[[#This Row],[Month]]="Dec",Table1[[#This Row],[Total]]*0.9,0))</f>
        <v>0</v>
      </c>
      <c r="J405">
        <f>Table1[[#This Row],[Total]]-Table1[[#This Row],[Discount]]</f>
        <v>434</v>
      </c>
    </row>
    <row r="406" spans="1:10">
      <c r="A406">
        <v>346</v>
      </c>
      <c r="B406" t="s">
        <v>30</v>
      </c>
      <c r="C406" t="s">
        <v>15</v>
      </c>
      <c r="D406">
        <f>VLOOKUP(Table1[[#This Row],[Product]],'Income Statements'!$C$4:$E$7,3,TRUE)</f>
        <v>48</v>
      </c>
      <c r="E406" t="s">
        <v>32</v>
      </c>
      <c r="F406" t="s">
        <v>25</v>
      </c>
      <c r="G406">
        <v>38</v>
      </c>
      <c r="H406">
        <f>Table1[[#This Row],[Price]]*Table1[[#This Row],[Unit]]</f>
        <v>1824</v>
      </c>
      <c r="I406">
        <f>IF(Table1[[#This Row],[Region]]="West",Table1[[#This Row],[Total]]*0.9,IF(Table1[[#This Row],[Month]]="Dec",Table1[[#This Row],[Total]]*0.9,0))</f>
        <v>1641.6000000000001</v>
      </c>
      <c r="J406">
        <f>Table1[[#This Row],[Total]]-Table1[[#This Row],[Discount]]</f>
        <v>182.39999999999986</v>
      </c>
    </row>
    <row r="407" spans="1:10">
      <c r="A407">
        <v>712</v>
      </c>
      <c r="B407" t="s">
        <v>30</v>
      </c>
      <c r="C407" t="s">
        <v>8</v>
      </c>
      <c r="D407">
        <f>VLOOKUP(Table1[[#This Row],[Product]],'Income Statements'!$C$4:$E$7,3,TRUE)</f>
        <v>46</v>
      </c>
      <c r="E407" t="s">
        <v>32</v>
      </c>
      <c r="F407" t="s">
        <v>18</v>
      </c>
      <c r="G407">
        <v>11</v>
      </c>
      <c r="H407">
        <f>Table1[[#This Row],[Price]]*Table1[[#This Row],[Unit]]</f>
        <v>506</v>
      </c>
      <c r="I407">
        <f>IF(Table1[[#This Row],[Region]]="West",Table1[[#This Row],[Total]]*0.9,IF(Table1[[#This Row],[Month]]="Dec",Table1[[#This Row],[Total]]*0.9,0))</f>
        <v>0</v>
      </c>
      <c r="J407">
        <f>Table1[[#This Row],[Total]]-Table1[[#This Row],[Discount]]</f>
        <v>506</v>
      </c>
    </row>
    <row r="408" spans="1:10">
      <c r="A408">
        <v>852</v>
      </c>
      <c r="B408" t="s">
        <v>30</v>
      </c>
      <c r="C408" t="s">
        <v>15</v>
      </c>
      <c r="D408">
        <f>VLOOKUP(Table1[[#This Row],[Product]],'Income Statements'!$C$4:$E$7,3,TRUE)</f>
        <v>48</v>
      </c>
      <c r="E408" t="s">
        <v>32</v>
      </c>
      <c r="F408" t="s">
        <v>7</v>
      </c>
      <c r="G408">
        <v>11</v>
      </c>
      <c r="H408">
        <f>Table1[[#This Row],[Price]]*Table1[[#This Row],[Unit]]</f>
        <v>528</v>
      </c>
      <c r="I408">
        <f>IF(Table1[[#This Row],[Region]]="West",Table1[[#This Row],[Total]]*0.9,IF(Table1[[#This Row],[Month]]="Dec",Table1[[#This Row],[Total]]*0.9,0))</f>
        <v>0</v>
      </c>
      <c r="J408">
        <f>Table1[[#This Row],[Total]]-Table1[[#This Row],[Discount]]</f>
        <v>528</v>
      </c>
    </row>
    <row r="409" spans="1:10">
      <c r="A409">
        <v>30</v>
      </c>
      <c r="B409" t="s">
        <v>30</v>
      </c>
      <c r="C409" t="s">
        <v>27</v>
      </c>
      <c r="D409">
        <f>VLOOKUP(Table1[[#This Row],[Product]],'Income Statements'!$C$4:$E$7,3,TRUE)</f>
        <v>35</v>
      </c>
      <c r="E409" t="s">
        <v>36</v>
      </c>
      <c r="F409" t="s">
        <v>7</v>
      </c>
      <c r="G409">
        <v>5</v>
      </c>
      <c r="H409">
        <f>Table1[[#This Row],[Price]]*Table1[[#This Row],[Unit]]</f>
        <v>175</v>
      </c>
      <c r="I409">
        <f>IF(Table1[[#This Row],[Region]]="West",Table1[[#This Row],[Total]]*0.9,IF(Table1[[#This Row],[Month]]="Dec",Table1[[#This Row],[Total]]*0.9,0))</f>
        <v>0</v>
      </c>
      <c r="J409">
        <f>Table1[[#This Row],[Total]]-Table1[[#This Row],[Discount]]</f>
        <v>175</v>
      </c>
    </row>
    <row r="410" spans="1:10">
      <c r="A410">
        <v>39</v>
      </c>
      <c r="B410" t="s">
        <v>30</v>
      </c>
      <c r="C410" t="s">
        <v>12</v>
      </c>
      <c r="D410">
        <f>VLOOKUP(Table1[[#This Row],[Product]],'Income Statements'!$C$4:$E$7,3,TRUE)</f>
        <v>62</v>
      </c>
      <c r="E410" t="s">
        <v>36</v>
      </c>
      <c r="F410" t="s">
        <v>11</v>
      </c>
      <c r="G410">
        <v>35</v>
      </c>
      <c r="H410">
        <f>Table1[[#This Row],[Price]]*Table1[[#This Row],[Unit]]</f>
        <v>2170</v>
      </c>
      <c r="I410">
        <f>IF(Table1[[#This Row],[Region]]="West",Table1[[#This Row],[Total]]*0.9,IF(Table1[[#This Row],[Month]]="Dec",Table1[[#This Row],[Total]]*0.9,0))</f>
        <v>0</v>
      </c>
      <c r="J410">
        <f>Table1[[#This Row],[Total]]-Table1[[#This Row],[Discount]]</f>
        <v>2170</v>
      </c>
    </row>
    <row r="411" spans="1:10">
      <c r="A411">
        <v>113</v>
      </c>
      <c r="B411" t="s">
        <v>30</v>
      </c>
      <c r="C411" t="s">
        <v>12</v>
      </c>
      <c r="D411">
        <f>VLOOKUP(Table1[[#This Row],[Product]],'Income Statements'!$C$4:$E$7,3,TRUE)</f>
        <v>62</v>
      </c>
      <c r="E411" t="s">
        <v>36</v>
      </c>
      <c r="F411" t="s">
        <v>11</v>
      </c>
      <c r="G411">
        <v>17</v>
      </c>
      <c r="H411">
        <f>Table1[[#This Row],[Price]]*Table1[[#This Row],[Unit]]</f>
        <v>1054</v>
      </c>
      <c r="I411">
        <f>IF(Table1[[#This Row],[Region]]="West",Table1[[#This Row],[Total]]*0.9,IF(Table1[[#This Row],[Month]]="Dec",Table1[[#This Row],[Total]]*0.9,0))</f>
        <v>0</v>
      </c>
      <c r="J411">
        <f>Table1[[#This Row],[Total]]-Table1[[#This Row],[Discount]]</f>
        <v>1054</v>
      </c>
    </row>
    <row r="412" spans="1:10">
      <c r="A412">
        <v>350</v>
      </c>
      <c r="B412" t="s">
        <v>30</v>
      </c>
      <c r="C412" t="s">
        <v>8</v>
      </c>
      <c r="D412">
        <f>VLOOKUP(Table1[[#This Row],[Product]],'Income Statements'!$C$4:$E$7,3,TRUE)</f>
        <v>46</v>
      </c>
      <c r="E412" t="s">
        <v>36</v>
      </c>
      <c r="F412" t="s">
        <v>11</v>
      </c>
      <c r="G412">
        <v>30</v>
      </c>
      <c r="H412">
        <f>Table1[[#This Row],[Price]]*Table1[[#This Row],[Unit]]</f>
        <v>1380</v>
      </c>
      <c r="I412">
        <f>IF(Table1[[#This Row],[Region]]="West",Table1[[#This Row],[Total]]*0.9,IF(Table1[[#This Row],[Month]]="Dec",Table1[[#This Row],[Total]]*0.9,0))</f>
        <v>0</v>
      </c>
      <c r="J412">
        <f>Table1[[#This Row],[Total]]-Table1[[#This Row],[Discount]]</f>
        <v>1380</v>
      </c>
    </row>
    <row r="413" spans="1:10">
      <c r="A413">
        <v>541</v>
      </c>
      <c r="B413" t="s">
        <v>30</v>
      </c>
      <c r="C413" t="s">
        <v>15</v>
      </c>
      <c r="D413">
        <f>VLOOKUP(Table1[[#This Row],[Product]],'Income Statements'!$C$4:$E$7,3,TRUE)</f>
        <v>48</v>
      </c>
      <c r="E413" t="s">
        <v>36</v>
      </c>
      <c r="F413" t="s">
        <v>11</v>
      </c>
      <c r="G413">
        <v>2</v>
      </c>
      <c r="H413">
        <f>Table1[[#This Row],[Price]]*Table1[[#This Row],[Unit]]</f>
        <v>96</v>
      </c>
      <c r="I413">
        <f>IF(Table1[[#This Row],[Region]]="West",Table1[[#This Row],[Total]]*0.9,IF(Table1[[#This Row],[Month]]="Dec",Table1[[#This Row],[Total]]*0.9,0))</f>
        <v>0</v>
      </c>
      <c r="J413">
        <f>Table1[[#This Row],[Total]]-Table1[[#This Row],[Discount]]</f>
        <v>96</v>
      </c>
    </row>
    <row r="414" spans="1:10">
      <c r="A414">
        <v>598</v>
      </c>
      <c r="B414" t="s">
        <v>30</v>
      </c>
      <c r="C414" t="s">
        <v>27</v>
      </c>
      <c r="D414">
        <f>VLOOKUP(Table1[[#This Row],[Product]],'Income Statements'!$C$4:$E$7,3,TRUE)</f>
        <v>35</v>
      </c>
      <c r="E414" t="s">
        <v>36</v>
      </c>
      <c r="F414" t="s">
        <v>18</v>
      </c>
      <c r="G414">
        <v>10</v>
      </c>
      <c r="H414">
        <f>Table1[[#This Row],[Price]]*Table1[[#This Row],[Unit]]</f>
        <v>350</v>
      </c>
      <c r="I414">
        <f>IF(Table1[[#This Row],[Region]]="West",Table1[[#This Row],[Total]]*0.9,IF(Table1[[#This Row],[Month]]="Dec",Table1[[#This Row],[Total]]*0.9,0))</f>
        <v>0</v>
      </c>
      <c r="J414">
        <f>Table1[[#This Row],[Total]]-Table1[[#This Row],[Discount]]</f>
        <v>350</v>
      </c>
    </row>
    <row r="415" spans="1:10">
      <c r="A415">
        <v>607</v>
      </c>
      <c r="B415" t="s">
        <v>30</v>
      </c>
      <c r="C415" t="s">
        <v>15</v>
      </c>
      <c r="D415">
        <f>VLOOKUP(Table1[[#This Row],[Product]],'Income Statements'!$C$4:$E$7,3,TRUE)</f>
        <v>48</v>
      </c>
      <c r="E415" t="s">
        <v>36</v>
      </c>
      <c r="F415" t="s">
        <v>18</v>
      </c>
      <c r="G415">
        <v>34</v>
      </c>
      <c r="H415">
        <f>Table1[[#This Row],[Price]]*Table1[[#This Row],[Unit]]</f>
        <v>1632</v>
      </c>
      <c r="I415">
        <f>IF(Table1[[#This Row],[Region]]="West",Table1[[#This Row],[Total]]*0.9,IF(Table1[[#This Row],[Month]]="Dec",Table1[[#This Row],[Total]]*0.9,0))</f>
        <v>0</v>
      </c>
      <c r="J415">
        <f>Table1[[#This Row],[Total]]-Table1[[#This Row],[Discount]]</f>
        <v>1632</v>
      </c>
    </row>
    <row r="416" spans="1:10">
      <c r="A416">
        <v>734</v>
      </c>
      <c r="B416" t="s">
        <v>30</v>
      </c>
      <c r="C416" t="s">
        <v>27</v>
      </c>
      <c r="D416">
        <f>VLOOKUP(Table1[[#This Row],[Product]],'Income Statements'!$C$4:$E$7,3,TRUE)</f>
        <v>35</v>
      </c>
      <c r="E416" t="s">
        <v>36</v>
      </c>
      <c r="F416" t="s">
        <v>11</v>
      </c>
      <c r="G416">
        <v>19</v>
      </c>
      <c r="H416">
        <f>Table1[[#This Row],[Price]]*Table1[[#This Row],[Unit]]</f>
        <v>665</v>
      </c>
      <c r="I416">
        <f>IF(Table1[[#This Row],[Region]]="West",Table1[[#This Row],[Total]]*0.9,IF(Table1[[#This Row],[Month]]="Dec",Table1[[#This Row],[Total]]*0.9,0))</f>
        <v>0</v>
      </c>
      <c r="J416">
        <f>Table1[[#This Row],[Total]]-Table1[[#This Row],[Discount]]</f>
        <v>665</v>
      </c>
    </row>
    <row r="417" spans="1:10">
      <c r="A417">
        <v>841</v>
      </c>
      <c r="B417" t="s">
        <v>30</v>
      </c>
      <c r="C417" t="s">
        <v>27</v>
      </c>
      <c r="D417">
        <f>VLOOKUP(Table1[[#This Row],[Product]],'Income Statements'!$C$4:$E$7,3,TRUE)</f>
        <v>35</v>
      </c>
      <c r="E417" t="s">
        <v>36</v>
      </c>
      <c r="F417" t="s">
        <v>25</v>
      </c>
      <c r="G417">
        <v>33</v>
      </c>
      <c r="H417">
        <f>Table1[[#This Row],[Price]]*Table1[[#This Row],[Unit]]</f>
        <v>1155</v>
      </c>
      <c r="I417">
        <f>IF(Table1[[#This Row],[Region]]="West",Table1[[#This Row],[Total]]*0.9,IF(Table1[[#This Row],[Month]]="Dec",Table1[[#This Row],[Total]]*0.9,0))</f>
        <v>1039.5</v>
      </c>
      <c r="J417">
        <f>Table1[[#This Row],[Total]]-Table1[[#This Row],[Discount]]</f>
        <v>115.5</v>
      </c>
    </row>
    <row r="418" spans="1:10">
      <c r="A418">
        <v>920</v>
      </c>
      <c r="B418" t="s">
        <v>30</v>
      </c>
      <c r="C418" t="s">
        <v>12</v>
      </c>
      <c r="D418">
        <f>VLOOKUP(Table1[[#This Row],[Product]],'Income Statements'!$C$4:$E$7,3,TRUE)</f>
        <v>62</v>
      </c>
      <c r="E418" t="s">
        <v>36</v>
      </c>
      <c r="F418" t="s">
        <v>25</v>
      </c>
      <c r="G418">
        <v>23</v>
      </c>
      <c r="H418">
        <f>Table1[[#This Row],[Price]]*Table1[[#This Row],[Unit]]</f>
        <v>1426</v>
      </c>
      <c r="I418">
        <f>IF(Table1[[#This Row],[Region]]="West",Table1[[#This Row],[Total]]*0.9,IF(Table1[[#This Row],[Month]]="Dec",Table1[[#This Row],[Total]]*0.9,0))</f>
        <v>1283.4000000000001</v>
      </c>
      <c r="J418">
        <f>Table1[[#This Row],[Total]]-Table1[[#This Row],[Discount]]</f>
        <v>142.59999999999991</v>
      </c>
    </row>
    <row r="419" spans="1:10">
      <c r="A419">
        <v>611</v>
      </c>
      <c r="B419" t="s">
        <v>31</v>
      </c>
      <c r="C419" t="s">
        <v>27</v>
      </c>
      <c r="D419">
        <f>VLOOKUP(Table1[[#This Row],[Product]],'Income Statements'!$C$4:$E$7,3,TRUE)</f>
        <v>35</v>
      </c>
      <c r="E419" t="s">
        <v>9</v>
      </c>
      <c r="F419" t="s">
        <v>25</v>
      </c>
      <c r="G419">
        <v>38</v>
      </c>
      <c r="H419">
        <f>Table1[[#This Row],[Price]]*Table1[[#This Row],[Unit]]</f>
        <v>1330</v>
      </c>
      <c r="I419">
        <f>IF(Table1[[#This Row],[Region]]="West",Table1[[#This Row],[Total]]*0.9,IF(Table1[[#This Row],[Month]]="Dec",Table1[[#This Row],[Total]]*0.9,0))</f>
        <v>1197</v>
      </c>
      <c r="J419">
        <f>Table1[[#This Row],[Total]]-Table1[[#This Row],[Discount]]</f>
        <v>133</v>
      </c>
    </row>
    <row r="420" spans="1:10">
      <c r="A420">
        <v>668</v>
      </c>
      <c r="B420" t="s">
        <v>31</v>
      </c>
      <c r="C420" t="s">
        <v>12</v>
      </c>
      <c r="D420">
        <f>VLOOKUP(Table1[[#This Row],[Product]],'Income Statements'!$C$4:$E$7,3,TRUE)</f>
        <v>62</v>
      </c>
      <c r="E420" t="s">
        <v>9</v>
      </c>
      <c r="F420" t="s">
        <v>7</v>
      </c>
      <c r="G420">
        <v>43</v>
      </c>
      <c r="H420">
        <f>Table1[[#This Row],[Price]]*Table1[[#This Row],[Unit]]</f>
        <v>2666</v>
      </c>
      <c r="I420">
        <f>IF(Table1[[#This Row],[Region]]="West",Table1[[#This Row],[Total]]*0.9,IF(Table1[[#This Row],[Month]]="Dec",Table1[[#This Row],[Total]]*0.9,0))</f>
        <v>0</v>
      </c>
      <c r="J420">
        <f>Table1[[#This Row],[Total]]-Table1[[#This Row],[Discount]]</f>
        <v>2666</v>
      </c>
    </row>
    <row r="421" spans="1:10">
      <c r="A421">
        <v>677</v>
      </c>
      <c r="B421" t="s">
        <v>31</v>
      </c>
      <c r="C421" t="s">
        <v>27</v>
      </c>
      <c r="D421">
        <f>VLOOKUP(Table1[[#This Row],[Product]],'Income Statements'!$C$4:$E$7,3,TRUE)</f>
        <v>35</v>
      </c>
      <c r="E421" t="s">
        <v>9</v>
      </c>
      <c r="F421" t="s">
        <v>25</v>
      </c>
      <c r="G421">
        <v>33</v>
      </c>
      <c r="H421">
        <f>Table1[[#This Row],[Price]]*Table1[[#This Row],[Unit]]</f>
        <v>1155</v>
      </c>
      <c r="I421">
        <f>IF(Table1[[#This Row],[Region]]="West",Table1[[#This Row],[Total]]*0.9,IF(Table1[[#This Row],[Month]]="Dec",Table1[[#This Row],[Total]]*0.9,0))</f>
        <v>1039.5</v>
      </c>
      <c r="J421">
        <f>Table1[[#This Row],[Total]]-Table1[[#This Row],[Discount]]</f>
        <v>115.5</v>
      </c>
    </row>
    <row r="422" spans="1:10">
      <c r="A422">
        <v>806</v>
      </c>
      <c r="B422" t="s">
        <v>31</v>
      </c>
      <c r="C422" t="s">
        <v>8</v>
      </c>
      <c r="D422">
        <f>VLOOKUP(Table1[[#This Row],[Product]],'Income Statements'!$C$4:$E$7,3,TRUE)</f>
        <v>46</v>
      </c>
      <c r="E422" t="s">
        <v>9</v>
      </c>
      <c r="F422" t="s">
        <v>7</v>
      </c>
      <c r="G422">
        <v>27</v>
      </c>
      <c r="H422">
        <f>Table1[[#This Row],[Price]]*Table1[[#This Row],[Unit]]</f>
        <v>1242</v>
      </c>
      <c r="I422">
        <f>IF(Table1[[#This Row],[Region]]="West",Table1[[#This Row],[Total]]*0.9,IF(Table1[[#This Row],[Month]]="Dec",Table1[[#This Row],[Total]]*0.9,0))</f>
        <v>0</v>
      </c>
      <c r="J422">
        <f>Table1[[#This Row],[Total]]-Table1[[#This Row],[Discount]]</f>
        <v>1242</v>
      </c>
    </row>
    <row r="423" spans="1:10">
      <c r="A423">
        <v>823</v>
      </c>
      <c r="B423" t="s">
        <v>31</v>
      </c>
      <c r="C423" t="s">
        <v>27</v>
      </c>
      <c r="D423">
        <f>VLOOKUP(Table1[[#This Row],[Product]],'Income Statements'!$C$4:$E$7,3,TRUE)</f>
        <v>35</v>
      </c>
      <c r="E423" t="s">
        <v>9</v>
      </c>
      <c r="F423" t="s">
        <v>25</v>
      </c>
      <c r="G423">
        <v>25</v>
      </c>
      <c r="H423">
        <f>Table1[[#This Row],[Price]]*Table1[[#This Row],[Unit]]</f>
        <v>875</v>
      </c>
      <c r="I423">
        <f>IF(Table1[[#This Row],[Region]]="West",Table1[[#This Row],[Total]]*0.9,IF(Table1[[#This Row],[Month]]="Dec",Table1[[#This Row],[Total]]*0.9,0))</f>
        <v>787.5</v>
      </c>
      <c r="J423">
        <f>Table1[[#This Row],[Total]]-Table1[[#This Row],[Discount]]</f>
        <v>87.5</v>
      </c>
    </row>
    <row r="424" spans="1:10">
      <c r="A424">
        <v>188</v>
      </c>
      <c r="B424" t="s">
        <v>31</v>
      </c>
      <c r="C424" t="s">
        <v>15</v>
      </c>
      <c r="D424">
        <f>VLOOKUP(Table1[[#This Row],[Product]],'Income Statements'!$C$4:$E$7,3,TRUE)</f>
        <v>48</v>
      </c>
      <c r="E424" t="s">
        <v>26</v>
      </c>
      <c r="F424" t="s">
        <v>18</v>
      </c>
      <c r="G424">
        <v>42</v>
      </c>
      <c r="H424">
        <f>Table1[[#This Row],[Price]]*Table1[[#This Row],[Unit]]</f>
        <v>2016</v>
      </c>
      <c r="I424">
        <f>IF(Table1[[#This Row],[Region]]="West",Table1[[#This Row],[Total]]*0.9,IF(Table1[[#This Row],[Month]]="Dec",Table1[[#This Row],[Total]]*0.9,0))</f>
        <v>0</v>
      </c>
      <c r="J424">
        <f>Table1[[#This Row],[Total]]-Table1[[#This Row],[Discount]]</f>
        <v>2016</v>
      </c>
    </row>
    <row r="425" spans="1:10">
      <c r="A425">
        <v>419</v>
      </c>
      <c r="B425" t="s">
        <v>31</v>
      </c>
      <c r="C425" t="s">
        <v>15</v>
      </c>
      <c r="D425">
        <f>VLOOKUP(Table1[[#This Row],[Product]],'Income Statements'!$C$4:$E$7,3,TRUE)</f>
        <v>48</v>
      </c>
      <c r="E425" t="s">
        <v>26</v>
      </c>
      <c r="F425" t="s">
        <v>25</v>
      </c>
      <c r="G425">
        <v>33</v>
      </c>
      <c r="H425">
        <f>Table1[[#This Row],[Price]]*Table1[[#This Row],[Unit]]</f>
        <v>1584</v>
      </c>
      <c r="I425">
        <f>IF(Table1[[#This Row],[Region]]="West",Table1[[#This Row],[Total]]*0.9,IF(Table1[[#This Row],[Month]]="Dec",Table1[[#This Row],[Total]]*0.9,0))</f>
        <v>1425.6000000000001</v>
      </c>
      <c r="J425">
        <f>Table1[[#This Row],[Total]]-Table1[[#This Row],[Discount]]</f>
        <v>158.39999999999986</v>
      </c>
    </row>
    <row r="426" spans="1:10">
      <c r="A426">
        <v>426</v>
      </c>
      <c r="B426" t="s">
        <v>31</v>
      </c>
      <c r="C426" t="s">
        <v>12</v>
      </c>
      <c r="D426">
        <f>VLOOKUP(Table1[[#This Row],[Product]],'Income Statements'!$C$4:$E$7,3,TRUE)</f>
        <v>62</v>
      </c>
      <c r="E426" t="s">
        <v>26</v>
      </c>
      <c r="F426" t="s">
        <v>25</v>
      </c>
      <c r="G426">
        <v>15</v>
      </c>
      <c r="H426">
        <f>Table1[[#This Row],[Price]]*Table1[[#This Row],[Unit]]</f>
        <v>930</v>
      </c>
      <c r="I426">
        <f>IF(Table1[[#This Row],[Region]]="West",Table1[[#This Row],[Total]]*0.9,IF(Table1[[#This Row],[Month]]="Dec",Table1[[#This Row],[Total]]*0.9,0))</f>
        <v>837</v>
      </c>
      <c r="J426">
        <f>Table1[[#This Row],[Total]]-Table1[[#This Row],[Discount]]</f>
        <v>93</v>
      </c>
    </row>
    <row r="427" spans="1:10">
      <c r="A427">
        <v>526</v>
      </c>
      <c r="B427" t="s">
        <v>31</v>
      </c>
      <c r="C427" t="s">
        <v>27</v>
      </c>
      <c r="D427">
        <f>VLOOKUP(Table1[[#This Row],[Product]],'Income Statements'!$C$4:$E$7,3,TRUE)</f>
        <v>35</v>
      </c>
      <c r="E427" t="s">
        <v>26</v>
      </c>
      <c r="F427" t="s">
        <v>7</v>
      </c>
      <c r="G427">
        <v>15</v>
      </c>
      <c r="H427">
        <f>Table1[[#This Row],[Price]]*Table1[[#This Row],[Unit]]</f>
        <v>525</v>
      </c>
      <c r="I427">
        <f>IF(Table1[[#This Row],[Region]]="West",Table1[[#This Row],[Total]]*0.9,IF(Table1[[#This Row],[Month]]="Dec",Table1[[#This Row],[Total]]*0.9,0))</f>
        <v>0</v>
      </c>
      <c r="J427">
        <f>Table1[[#This Row],[Total]]-Table1[[#This Row],[Discount]]</f>
        <v>525</v>
      </c>
    </row>
    <row r="428" spans="1:10">
      <c r="A428">
        <v>804</v>
      </c>
      <c r="B428" t="s">
        <v>31</v>
      </c>
      <c r="C428" t="s">
        <v>8</v>
      </c>
      <c r="D428">
        <f>VLOOKUP(Table1[[#This Row],[Product]],'Income Statements'!$C$4:$E$7,3,TRUE)</f>
        <v>46</v>
      </c>
      <c r="E428" t="s">
        <v>26</v>
      </c>
      <c r="F428" t="s">
        <v>25</v>
      </c>
      <c r="G428">
        <v>31</v>
      </c>
      <c r="H428">
        <f>Table1[[#This Row],[Price]]*Table1[[#This Row],[Unit]]</f>
        <v>1426</v>
      </c>
      <c r="I428">
        <f>IF(Table1[[#This Row],[Region]]="West",Table1[[#This Row],[Total]]*0.9,IF(Table1[[#This Row],[Month]]="Dec",Table1[[#This Row],[Total]]*0.9,0))</f>
        <v>1283.4000000000001</v>
      </c>
      <c r="J428">
        <f>Table1[[#This Row],[Total]]-Table1[[#This Row],[Discount]]</f>
        <v>142.59999999999991</v>
      </c>
    </row>
    <row r="429" spans="1:10">
      <c r="A429">
        <v>836</v>
      </c>
      <c r="B429" t="s">
        <v>31</v>
      </c>
      <c r="C429" t="s">
        <v>8</v>
      </c>
      <c r="D429">
        <f>VLOOKUP(Table1[[#This Row],[Product]],'Income Statements'!$C$4:$E$7,3,TRUE)</f>
        <v>46</v>
      </c>
      <c r="E429" t="s">
        <v>26</v>
      </c>
      <c r="F429" t="s">
        <v>18</v>
      </c>
      <c r="G429">
        <v>22</v>
      </c>
      <c r="H429">
        <f>Table1[[#This Row],[Price]]*Table1[[#This Row],[Unit]]</f>
        <v>1012</v>
      </c>
      <c r="I429">
        <f>IF(Table1[[#This Row],[Region]]="West",Table1[[#This Row],[Total]]*0.9,IF(Table1[[#This Row],[Month]]="Dec",Table1[[#This Row],[Total]]*0.9,0))</f>
        <v>0</v>
      </c>
      <c r="J429">
        <f>Table1[[#This Row],[Total]]-Table1[[#This Row],[Discount]]</f>
        <v>1012</v>
      </c>
    </row>
    <row r="430" spans="1:10">
      <c r="A430">
        <v>198</v>
      </c>
      <c r="B430" t="s">
        <v>31</v>
      </c>
      <c r="C430" t="s">
        <v>12</v>
      </c>
      <c r="D430">
        <f>VLOOKUP(Table1[[#This Row],[Product]],'Income Statements'!$C$4:$E$7,3,TRUE)</f>
        <v>62</v>
      </c>
      <c r="E430" t="s">
        <v>22</v>
      </c>
      <c r="F430" t="s">
        <v>7</v>
      </c>
      <c r="G430">
        <v>40</v>
      </c>
      <c r="H430">
        <f>Table1[[#This Row],[Price]]*Table1[[#This Row],[Unit]]</f>
        <v>2480</v>
      </c>
      <c r="I430">
        <f>IF(Table1[[#This Row],[Region]]="West",Table1[[#This Row],[Total]]*0.9,IF(Table1[[#This Row],[Month]]="Dec",Table1[[#This Row],[Total]]*0.9,0))</f>
        <v>2232</v>
      </c>
      <c r="J430">
        <f>Table1[[#This Row],[Total]]-Table1[[#This Row],[Discount]]</f>
        <v>248</v>
      </c>
    </row>
    <row r="431" spans="1:10">
      <c r="A431">
        <v>296</v>
      </c>
      <c r="B431" t="s">
        <v>31</v>
      </c>
      <c r="C431" t="s">
        <v>27</v>
      </c>
      <c r="D431">
        <f>VLOOKUP(Table1[[#This Row],[Product]],'Income Statements'!$C$4:$E$7,3,TRUE)</f>
        <v>35</v>
      </c>
      <c r="E431" t="s">
        <v>22</v>
      </c>
      <c r="F431" t="s">
        <v>11</v>
      </c>
      <c r="G431">
        <v>33</v>
      </c>
      <c r="H431">
        <f>Table1[[#This Row],[Price]]*Table1[[#This Row],[Unit]]</f>
        <v>1155</v>
      </c>
      <c r="I431">
        <f>IF(Table1[[#This Row],[Region]]="West",Table1[[#This Row],[Total]]*0.9,IF(Table1[[#This Row],[Month]]="Dec",Table1[[#This Row],[Total]]*0.9,0))</f>
        <v>1039.5</v>
      </c>
      <c r="J431">
        <f>Table1[[#This Row],[Total]]-Table1[[#This Row],[Discount]]</f>
        <v>115.5</v>
      </c>
    </row>
    <row r="432" spans="1:10">
      <c r="A432">
        <v>455</v>
      </c>
      <c r="B432" t="s">
        <v>31</v>
      </c>
      <c r="C432" t="s">
        <v>8</v>
      </c>
      <c r="D432">
        <f>VLOOKUP(Table1[[#This Row],[Product]],'Income Statements'!$C$4:$E$7,3,TRUE)</f>
        <v>46</v>
      </c>
      <c r="E432" t="s">
        <v>22</v>
      </c>
      <c r="F432" t="s">
        <v>7</v>
      </c>
      <c r="G432">
        <v>42</v>
      </c>
      <c r="H432">
        <f>Table1[[#This Row],[Price]]*Table1[[#This Row],[Unit]]</f>
        <v>1932</v>
      </c>
      <c r="I432">
        <f>IF(Table1[[#This Row],[Region]]="West",Table1[[#This Row],[Total]]*0.9,IF(Table1[[#This Row],[Month]]="Dec",Table1[[#This Row],[Total]]*0.9,0))</f>
        <v>1738.8</v>
      </c>
      <c r="J432">
        <f>Table1[[#This Row],[Total]]-Table1[[#This Row],[Discount]]</f>
        <v>193.20000000000005</v>
      </c>
    </row>
    <row r="433" spans="1:10">
      <c r="A433">
        <v>563</v>
      </c>
      <c r="B433" t="s">
        <v>31</v>
      </c>
      <c r="C433" t="s">
        <v>27</v>
      </c>
      <c r="D433">
        <f>VLOOKUP(Table1[[#This Row],[Product]],'Income Statements'!$C$4:$E$7,3,TRUE)</f>
        <v>35</v>
      </c>
      <c r="E433" t="s">
        <v>22</v>
      </c>
      <c r="F433" t="s">
        <v>11</v>
      </c>
      <c r="G433">
        <v>35</v>
      </c>
      <c r="H433">
        <f>Table1[[#This Row],[Price]]*Table1[[#This Row],[Unit]]</f>
        <v>1225</v>
      </c>
      <c r="I433">
        <f>IF(Table1[[#This Row],[Region]]="West",Table1[[#This Row],[Total]]*0.9,IF(Table1[[#This Row],[Month]]="Dec",Table1[[#This Row],[Total]]*0.9,0))</f>
        <v>1102.5</v>
      </c>
      <c r="J433">
        <f>Table1[[#This Row],[Total]]-Table1[[#This Row],[Discount]]</f>
        <v>122.5</v>
      </c>
    </row>
    <row r="434" spans="1:10">
      <c r="A434">
        <v>193</v>
      </c>
      <c r="B434" t="s">
        <v>31</v>
      </c>
      <c r="C434" t="s">
        <v>8</v>
      </c>
      <c r="D434">
        <f>VLOOKUP(Table1[[#This Row],[Product]],'Income Statements'!$C$4:$E$7,3,TRUE)</f>
        <v>46</v>
      </c>
      <c r="E434" t="s">
        <v>28</v>
      </c>
      <c r="F434" t="s">
        <v>11</v>
      </c>
      <c r="G434">
        <v>31</v>
      </c>
      <c r="H434">
        <f>Table1[[#This Row],[Price]]*Table1[[#This Row],[Unit]]</f>
        <v>1426</v>
      </c>
      <c r="I434">
        <f>IF(Table1[[#This Row],[Region]]="West",Table1[[#This Row],[Total]]*0.9,IF(Table1[[#This Row],[Month]]="Dec",Table1[[#This Row],[Total]]*0.9,0))</f>
        <v>0</v>
      </c>
      <c r="J434">
        <f>Table1[[#This Row],[Total]]-Table1[[#This Row],[Discount]]</f>
        <v>1426</v>
      </c>
    </row>
    <row r="435" spans="1:10">
      <c r="A435">
        <v>640</v>
      </c>
      <c r="B435" t="s">
        <v>31</v>
      </c>
      <c r="C435" t="s">
        <v>8</v>
      </c>
      <c r="D435">
        <f>VLOOKUP(Table1[[#This Row],[Product]],'Income Statements'!$C$4:$E$7,3,TRUE)</f>
        <v>46</v>
      </c>
      <c r="E435" t="s">
        <v>28</v>
      </c>
      <c r="F435" t="s">
        <v>25</v>
      </c>
      <c r="G435">
        <v>40</v>
      </c>
      <c r="H435">
        <f>Table1[[#This Row],[Price]]*Table1[[#This Row],[Unit]]</f>
        <v>1840</v>
      </c>
      <c r="I435">
        <f>IF(Table1[[#This Row],[Region]]="West",Table1[[#This Row],[Total]]*0.9,IF(Table1[[#This Row],[Month]]="Dec",Table1[[#This Row],[Total]]*0.9,0))</f>
        <v>1656</v>
      </c>
      <c r="J435">
        <f>Table1[[#This Row],[Total]]-Table1[[#This Row],[Discount]]</f>
        <v>184</v>
      </c>
    </row>
    <row r="436" spans="1:10">
      <c r="A436">
        <v>780</v>
      </c>
      <c r="B436" t="s">
        <v>31</v>
      </c>
      <c r="C436" t="s">
        <v>8</v>
      </c>
      <c r="D436">
        <f>VLOOKUP(Table1[[#This Row],[Product]],'Income Statements'!$C$4:$E$7,3,TRUE)</f>
        <v>46</v>
      </c>
      <c r="E436" t="s">
        <v>28</v>
      </c>
      <c r="F436" t="s">
        <v>11</v>
      </c>
      <c r="G436">
        <v>20</v>
      </c>
      <c r="H436">
        <f>Table1[[#This Row],[Price]]*Table1[[#This Row],[Unit]]</f>
        <v>920</v>
      </c>
      <c r="I436">
        <f>IF(Table1[[#This Row],[Region]]="West",Table1[[#This Row],[Total]]*0.9,IF(Table1[[#This Row],[Month]]="Dec",Table1[[#This Row],[Total]]*0.9,0))</f>
        <v>0</v>
      </c>
      <c r="J436">
        <f>Table1[[#This Row],[Total]]-Table1[[#This Row],[Discount]]</f>
        <v>920</v>
      </c>
    </row>
    <row r="437" spans="1:10">
      <c r="A437">
        <v>54</v>
      </c>
      <c r="B437" t="s">
        <v>31</v>
      </c>
      <c r="C437" t="s">
        <v>12</v>
      </c>
      <c r="D437">
        <f>VLOOKUP(Table1[[#This Row],[Product]],'Income Statements'!$C$4:$E$7,3,TRUE)</f>
        <v>62</v>
      </c>
      <c r="E437" t="s">
        <v>20</v>
      </c>
      <c r="F437" t="s">
        <v>11</v>
      </c>
      <c r="G437">
        <v>35</v>
      </c>
      <c r="H437">
        <f>Table1[[#This Row],[Price]]*Table1[[#This Row],[Unit]]</f>
        <v>2170</v>
      </c>
      <c r="I437">
        <f>IF(Table1[[#This Row],[Region]]="West",Table1[[#This Row],[Total]]*0.9,IF(Table1[[#This Row],[Month]]="Dec",Table1[[#This Row],[Total]]*0.9,0))</f>
        <v>0</v>
      </c>
      <c r="J437">
        <f>Table1[[#This Row],[Total]]-Table1[[#This Row],[Discount]]</f>
        <v>2170</v>
      </c>
    </row>
    <row r="438" spans="1:10">
      <c r="A438">
        <v>203</v>
      </c>
      <c r="B438" t="s">
        <v>31</v>
      </c>
      <c r="C438" t="s">
        <v>15</v>
      </c>
      <c r="D438">
        <f>VLOOKUP(Table1[[#This Row],[Product]],'Income Statements'!$C$4:$E$7,3,TRUE)</f>
        <v>48</v>
      </c>
      <c r="E438" t="s">
        <v>20</v>
      </c>
      <c r="F438" t="s">
        <v>7</v>
      </c>
      <c r="G438">
        <v>44</v>
      </c>
      <c r="H438">
        <f>Table1[[#This Row],[Price]]*Table1[[#This Row],[Unit]]</f>
        <v>2112</v>
      </c>
      <c r="I438">
        <f>IF(Table1[[#This Row],[Region]]="West",Table1[[#This Row],[Total]]*0.9,IF(Table1[[#This Row],[Month]]="Dec",Table1[[#This Row],[Total]]*0.9,0))</f>
        <v>0</v>
      </c>
      <c r="J438">
        <f>Table1[[#This Row],[Total]]-Table1[[#This Row],[Discount]]</f>
        <v>2112</v>
      </c>
    </row>
    <row r="439" spans="1:10">
      <c r="A439">
        <v>557</v>
      </c>
      <c r="B439" t="s">
        <v>31</v>
      </c>
      <c r="C439" t="s">
        <v>8</v>
      </c>
      <c r="D439">
        <f>VLOOKUP(Table1[[#This Row],[Product]],'Income Statements'!$C$4:$E$7,3,TRUE)</f>
        <v>46</v>
      </c>
      <c r="E439" t="s">
        <v>20</v>
      </c>
      <c r="F439" t="s">
        <v>18</v>
      </c>
      <c r="G439">
        <v>45</v>
      </c>
      <c r="H439">
        <f>Table1[[#This Row],[Price]]*Table1[[#This Row],[Unit]]</f>
        <v>2070</v>
      </c>
      <c r="I439">
        <f>IF(Table1[[#This Row],[Region]]="West",Table1[[#This Row],[Total]]*0.9,IF(Table1[[#This Row],[Month]]="Dec",Table1[[#This Row],[Total]]*0.9,0))</f>
        <v>0</v>
      </c>
      <c r="J439">
        <f>Table1[[#This Row],[Total]]-Table1[[#This Row],[Discount]]</f>
        <v>2070</v>
      </c>
    </row>
    <row r="440" spans="1:10">
      <c r="A440">
        <v>658</v>
      </c>
      <c r="B440" t="s">
        <v>31</v>
      </c>
      <c r="C440" t="s">
        <v>27</v>
      </c>
      <c r="D440">
        <f>VLOOKUP(Table1[[#This Row],[Product]],'Income Statements'!$C$4:$E$7,3,TRUE)</f>
        <v>35</v>
      </c>
      <c r="E440" t="s">
        <v>20</v>
      </c>
      <c r="F440" t="s">
        <v>18</v>
      </c>
      <c r="G440">
        <v>9</v>
      </c>
      <c r="H440">
        <f>Table1[[#This Row],[Price]]*Table1[[#This Row],[Unit]]</f>
        <v>315</v>
      </c>
      <c r="I440">
        <f>IF(Table1[[#This Row],[Region]]="West",Table1[[#This Row],[Total]]*0.9,IF(Table1[[#This Row],[Month]]="Dec",Table1[[#This Row],[Total]]*0.9,0))</f>
        <v>0</v>
      </c>
      <c r="J440">
        <f>Table1[[#This Row],[Total]]-Table1[[#This Row],[Discount]]</f>
        <v>315</v>
      </c>
    </row>
    <row r="441" spans="1:10">
      <c r="A441">
        <v>786</v>
      </c>
      <c r="B441" t="s">
        <v>31</v>
      </c>
      <c r="C441" t="s">
        <v>15</v>
      </c>
      <c r="D441">
        <f>VLOOKUP(Table1[[#This Row],[Product]],'Income Statements'!$C$4:$E$7,3,TRUE)</f>
        <v>48</v>
      </c>
      <c r="E441" t="s">
        <v>20</v>
      </c>
      <c r="F441" t="s">
        <v>11</v>
      </c>
      <c r="G441">
        <v>29</v>
      </c>
      <c r="H441">
        <f>Table1[[#This Row],[Price]]*Table1[[#This Row],[Unit]]</f>
        <v>1392</v>
      </c>
      <c r="I441">
        <f>IF(Table1[[#This Row],[Region]]="West",Table1[[#This Row],[Total]]*0.9,IF(Table1[[#This Row],[Month]]="Dec",Table1[[#This Row],[Total]]*0.9,0))</f>
        <v>0</v>
      </c>
      <c r="J441">
        <f>Table1[[#This Row],[Total]]-Table1[[#This Row],[Discount]]</f>
        <v>1392</v>
      </c>
    </row>
    <row r="442" spans="1:10">
      <c r="A442">
        <v>797</v>
      </c>
      <c r="B442" t="s">
        <v>31</v>
      </c>
      <c r="C442" t="s">
        <v>12</v>
      </c>
      <c r="D442">
        <f>VLOOKUP(Table1[[#This Row],[Product]],'Income Statements'!$C$4:$E$7,3,TRUE)</f>
        <v>62</v>
      </c>
      <c r="E442" t="s">
        <v>20</v>
      </c>
      <c r="F442" t="s">
        <v>7</v>
      </c>
      <c r="G442">
        <v>50</v>
      </c>
      <c r="H442">
        <f>Table1[[#This Row],[Price]]*Table1[[#This Row],[Unit]]</f>
        <v>3100</v>
      </c>
      <c r="I442">
        <f>IF(Table1[[#This Row],[Region]]="West",Table1[[#This Row],[Total]]*0.9,IF(Table1[[#This Row],[Month]]="Dec",Table1[[#This Row],[Total]]*0.9,0))</f>
        <v>0</v>
      </c>
      <c r="J442">
        <f>Table1[[#This Row],[Total]]-Table1[[#This Row],[Discount]]</f>
        <v>3100</v>
      </c>
    </row>
    <row r="443" spans="1:10">
      <c r="A443">
        <v>869</v>
      </c>
      <c r="B443" t="s">
        <v>31</v>
      </c>
      <c r="C443" t="s">
        <v>12</v>
      </c>
      <c r="D443">
        <f>VLOOKUP(Table1[[#This Row],[Product]],'Income Statements'!$C$4:$E$7,3,TRUE)</f>
        <v>62</v>
      </c>
      <c r="E443" t="s">
        <v>20</v>
      </c>
      <c r="F443" t="s">
        <v>11</v>
      </c>
      <c r="G443">
        <v>23</v>
      </c>
      <c r="H443">
        <f>Table1[[#This Row],[Price]]*Table1[[#This Row],[Unit]]</f>
        <v>1426</v>
      </c>
      <c r="I443">
        <f>IF(Table1[[#This Row],[Region]]="West",Table1[[#This Row],[Total]]*0.9,IF(Table1[[#This Row],[Month]]="Dec",Table1[[#This Row],[Total]]*0.9,0))</f>
        <v>0</v>
      </c>
      <c r="J443">
        <f>Table1[[#This Row],[Total]]-Table1[[#This Row],[Discount]]</f>
        <v>1426</v>
      </c>
    </row>
    <row r="444" spans="1:10">
      <c r="A444">
        <v>77</v>
      </c>
      <c r="B444" t="s">
        <v>31</v>
      </c>
      <c r="C444" t="s">
        <v>8</v>
      </c>
      <c r="D444">
        <f>VLOOKUP(Table1[[#This Row],[Product]],'Income Statements'!$C$4:$E$7,3,TRUE)</f>
        <v>46</v>
      </c>
      <c r="E444" t="s">
        <v>16</v>
      </c>
      <c r="F444" t="s">
        <v>7</v>
      </c>
      <c r="G444">
        <v>45</v>
      </c>
      <c r="H444">
        <f>Table1[[#This Row],[Price]]*Table1[[#This Row],[Unit]]</f>
        <v>2070</v>
      </c>
      <c r="I444">
        <f>IF(Table1[[#This Row],[Region]]="West",Table1[[#This Row],[Total]]*0.9,IF(Table1[[#This Row],[Month]]="Dec",Table1[[#This Row],[Total]]*0.9,0))</f>
        <v>0</v>
      </c>
      <c r="J444">
        <f>Table1[[#This Row],[Total]]-Table1[[#This Row],[Discount]]</f>
        <v>2070</v>
      </c>
    </row>
    <row r="445" spans="1:10">
      <c r="A445">
        <v>218</v>
      </c>
      <c r="B445" t="s">
        <v>31</v>
      </c>
      <c r="C445" t="s">
        <v>27</v>
      </c>
      <c r="D445">
        <f>VLOOKUP(Table1[[#This Row],[Product]],'Income Statements'!$C$4:$E$7,3,TRUE)</f>
        <v>35</v>
      </c>
      <c r="E445" t="s">
        <v>16</v>
      </c>
      <c r="F445" t="s">
        <v>25</v>
      </c>
      <c r="G445">
        <v>18</v>
      </c>
      <c r="H445">
        <f>Table1[[#This Row],[Price]]*Table1[[#This Row],[Unit]]</f>
        <v>630</v>
      </c>
      <c r="I445">
        <f>IF(Table1[[#This Row],[Region]]="West",Table1[[#This Row],[Total]]*0.9,IF(Table1[[#This Row],[Month]]="Dec",Table1[[#This Row],[Total]]*0.9,0))</f>
        <v>567</v>
      </c>
      <c r="J445">
        <f>Table1[[#This Row],[Total]]-Table1[[#This Row],[Discount]]</f>
        <v>63</v>
      </c>
    </row>
    <row r="446" spans="1:10">
      <c r="A446">
        <v>406</v>
      </c>
      <c r="B446" t="s">
        <v>31</v>
      </c>
      <c r="C446" t="s">
        <v>8</v>
      </c>
      <c r="D446">
        <f>VLOOKUP(Table1[[#This Row],[Product]],'Income Statements'!$C$4:$E$7,3,TRUE)</f>
        <v>46</v>
      </c>
      <c r="E446" t="s">
        <v>16</v>
      </c>
      <c r="F446" t="s">
        <v>25</v>
      </c>
      <c r="G446">
        <v>45</v>
      </c>
      <c r="H446">
        <f>Table1[[#This Row],[Price]]*Table1[[#This Row],[Unit]]</f>
        <v>2070</v>
      </c>
      <c r="I446">
        <f>IF(Table1[[#This Row],[Region]]="West",Table1[[#This Row],[Total]]*0.9,IF(Table1[[#This Row],[Month]]="Dec",Table1[[#This Row],[Total]]*0.9,0))</f>
        <v>1863</v>
      </c>
      <c r="J446">
        <f>Table1[[#This Row],[Total]]-Table1[[#This Row],[Discount]]</f>
        <v>207</v>
      </c>
    </row>
    <row r="447" spans="1:10">
      <c r="A447">
        <v>418</v>
      </c>
      <c r="B447" t="s">
        <v>31</v>
      </c>
      <c r="C447" t="s">
        <v>12</v>
      </c>
      <c r="D447">
        <f>VLOOKUP(Table1[[#This Row],[Product]],'Income Statements'!$C$4:$E$7,3,TRUE)</f>
        <v>62</v>
      </c>
      <c r="E447" t="s">
        <v>16</v>
      </c>
      <c r="F447" t="s">
        <v>25</v>
      </c>
      <c r="G447">
        <v>26</v>
      </c>
      <c r="H447">
        <f>Table1[[#This Row],[Price]]*Table1[[#This Row],[Unit]]</f>
        <v>1612</v>
      </c>
      <c r="I447">
        <f>IF(Table1[[#This Row],[Region]]="West",Table1[[#This Row],[Total]]*0.9,IF(Table1[[#This Row],[Month]]="Dec",Table1[[#This Row],[Total]]*0.9,0))</f>
        <v>1450.8</v>
      </c>
      <c r="J447">
        <f>Table1[[#This Row],[Total]]-Table1[[#This Row],[Discount]]</f>
        <v>161.20000000000005</v>
      </c>
    </row>
    <row r="448" spans="1:10">
      <c r="A448">
        <v>222</v>
      </c>
      <c r="B448" t="s">
        <v>31</v>
      </c>
      <c r="C448" t="s">
        <v>27</v>
      </c>
      <c r="D448">
        <f>VLOOKUP(Table1[[#This Row],[Product]],'Income Statements'!$C$4:$E$7,3,TRUE)</f>
        <v>35</v>
      </c>
      <c r="E448" t="s">
        <v>35</v>
      </c>
      <c r="F448" t="s">
        <v>25</v>
      </c>
      <c r="G448">
        <v>13</v>
      </c>
      <c r="H448">
        <f>Table1[[#This Row],[Price]]*Table1[[#This Row],[Unit]]</f>
        <v>455</v>
      </c>
      <c r="I448">
        <f>IF(Table1[[#This Row],[Region]]="West",Table1[[#This Row],[Total]]*0.9,IF(Table1[[#This Row],[Month]]="Dec",Table1[[#This Row],[Total]]*0.9,0))</f>
        <v>409.5</v>
      </c>
      <c r="J448">
        <f>Table1[[#This Row],[Total]]-Table1[[#This Row],[Discount]]</f>
        <v>45.5</v>
      </c>
    </row>
    <row r="449" spans="1:10">
      <c r="A449">
        <v>584</v>
      </c>
      <c r="B449" t="s">
        <v>31</v>
      </c>
      <c r="C449" t="s">
        <v>8</v>
      </c>
      <c r="D449">
        <f>VLOOKUP(Table1[[#This Row],[Product]],'Income Statements'!$C$4:$E$7,3,TRUE)</f>
        <v>46</v>
      </c>
      <c r="E449" t="s">
        <v>35</v>
      </c>
      <c r="F449" t="s">
        <v>7</v>
      </c>
      <c r="G449">
        <v>47</v>
      </c>
      <c r="H449">
        <f>Table1[[#This Row],[Price]]*Table1[[#This Row],[Unit]]</f>
        <v>2162</v>
      </c>
      <c r="I449">
        <f>IF(Table1[[#This Row],[Region]]="West",Table1[[#This Row],[Total]]*0.9,IF(Table1[[#This Row],[Month]]="Dec",Table1[[#This Row],[Total]]*0.9,0))</f>
        <v>0</v>
      </c>
      <c r="J449">
        <f>Table1[[#This Row],[Total]]-Table1[[#This Row],[Discount]]</f>
        <v>2162</v>
      </c>
    </row>
    <row r="450" spans="1:10">
      <c r="A450">
        <v>898</v>
      </c>
      <c r="B450" t="s">
        <v>31</v>
      </c>
      <c r="C450" t="s">
        <v>27</v>
      </c>
      <c r="D450">
        <f>VLOOKUP(Table1[[#This Row],[Product]],'Income Statements'!$C$4:$E$7,3,TRUE)</f>
        <v>35</v>
      </c>
      <c r="E450" t="s">
        <v>35</v>
      </c>
      <c r="F450" t="s">
        <v>7</v>
      </c>
      <c r="G450">
        <v>27</v>
      </c>
      <c r="H450">
        <f>Table1[[#This Row],[Price]]*Table1[[#This Row],[Unit]]</f>
        <v>945</v>
      </c>
      <c r="I450">
        <f>IF(Table1[[#This Row],[Region]]="West",Table1[[#This Row],[Total]]*0.9,IF(Table1[[#This Row],[Month]]="Dec",Table1[[#This Row],[Total]]*0.9,0))</f>
        <v>0</v>
      </c>
      <c r="J450">
        <f>Table1[[#This Row],[Total]]-Table1[[#This Row],[Discount]]</f>
        <v>945</v>
      </c>
    </row>
    <row r="451" spans="1:10">
      <c r="A451">
        <v>900</v>
      </c>
      <c r="B451" t="s">
        <v>31</v>
      </c>
      <c r="C451" t="s">
        <v>27</v>
      </c>
      <c r="D451">
        <f>VLOOKUP(Table1[[#This Row],[Product]],'Income Statements'!$C$4:$E$7,3,TRUE)</f>
        <v>35</v>
      </c>
      <c r="E451" t="s">
        <v>35</v>
      </c>
      <c r="F451" t="s">
        <v>11</v>
      </c>
      <c r="G451">
        <v>43</v>
      </c>
      <c r="H451">
        <f>Table1[[#This Row],[Price]]*Table1[[#This Row],[Unit]]</f>
        <v>1505</v>
      </c>
      <c r="I451">
        <f>IF(Table1[[#This Row],[Region]]="West",Table1[[#This Row],[Total]]*0.9,IF(Table1[[#This Row],[Month]]="Dec",Table1[[#This Row],[Total]]*0.9,0))</f>
        <v>0</v>
      </c>
      <c r="J451">
        <f>Table1[[#This Row],[Total]]-Table1[[#This Row],[Discount]]</f>
        <v>1505</v>
      </c>
    </row>
    <row r="452" spans="1:10">
      <c r="A452">
        <v>926</v>
      </c>
      <c r="B452" t="s">
        <v>31</v>
      </c>
      <c r="C452" t="s">
        <v>12</v>
      </c>
      <c r="D452">
        <f>VLOOKUP(Table1[[#This Row],[Product]],'Income Statements'!$C$4:$E$7,3,TRUE)</f>
        <v>62</v>
      </c>
      <c r="E452" t="s">
        <v>35</v>
      </c>
      <c r="F452" t="s">
        <v>25</v>
      </c>
      <c r="G452">
        <v>10</v>
      </c>
      <c r="H452">
        <f>Table1[[#This Row],[Price]]*Table1[[#This Row],[Unit]]</f>
        <v>620</v>
      </c>
      <c r="I452">
        <f>IF(Table1[[#This Row],[Region]]="West",Table1[[#This Row],[Total]]*0.9,IF(Table1[[#This Row],[Month]]="Dec",Table1[[#This Row],[Total]]*0.9,0))</f>
        <v>558</v>
      </c>
      <c r="J452">
        <f>Table1[[#This Row],[Total]]-Table1[[#This Row],[Discount]]</f>
        <v>62</v>
      </c>
    </row>
    <row r="453" spans="1:10">
      <c r="A453">
        <v>69</v>
      </c>
      <c r="B453" t="s">
        <v>31</v>
      </c>
      <c r="C453" t="s">
        <v>15</v>
      </c>
      <c r="D453">
        <f>VLOOKUP(Table1[[#This Row],[Product]],'Income Statements'!$C$4:$E$7,3,TRUE)</f>
        <v>48</v>
      </c>
      <c r="E453" t="s">
        <v>37</v>
      </c>
      <c r="F453" t="s">
        <v>18</v>
      </c>
      <c r="G453">
        <v>50</v>
      </c>
      <c r="H453">
        <f>Table1[[#This Row],[Price]]*Table1[[#This Row],[Unit]]</f>
        <v>2400</v>
      </c>
      <c r="I453">
        <f>IF(Table1[[#This Row],[Region]]="West",Table1[[#This Row],[Total]]*0.9,IF(Table1[[#This Row],[Month]]="Dec",Table1[[#This Row],[Total]]*0.9,0))</f>
        <v>0</v>
      </c>
      <c r="J453">
        <f>Table1[[#This Row],[Total]]-Table1[[#This Row],[Discount]]</f>
        <v>2400</v>
      </c>
    </row>
    <row r="454" spans="1:10">
      <c r="A454">
        <v>91</v>
      </c>
      <c r="B454" t="s">
        <v>31</v>
      </c>
      <c r="C454" t="s">
        <v>15</v>
      </c>
      <c r="D454">
        <f>VLOOKUP(Table1[[#This Row],[Product]],'Income Statements'!$C$4:$E$7,3,TRUE)</f>
        <v>48</v>
      </c>
      <c r="E454" t="s">
        <v>37</v>
      </c>
      <c r="F454" t="s">
        <v>11</v>
      </c>
      <c r="G454">
        <v>33</v>
      </c>
      <c r="H454">
        <f>Table1[[#This Row],[Price]]*Table1[[#This Row],[Unit]]</f>
        <v>1584</v>
      </c>
      <c r="I454">
        <f>IF(Table1[[#This Row],[Region]]="West",Table1[[#This Row],[Total]]*0.9,IF(Table1[[#This Row],[Month]]="Dec",Table1[[#This Row],[Total]]*0.9,0))</f>
        <v>0</v>
      </c>
      <c r="J454">
        <f>Table1[[#This Row],[Total]]-Table1[[#This Row],[Discount]]</f>
        <v>1584</v>
      </c>
    </row>
    <row r="455" spans="1:10">
      <c r="A455">
        <v>251</v>
      </c>
      <c r="B455" t="s">
        <v>31</v>
      </c>
      <c r="C455" t="s">
        <v>27</v>
      </c>
      <c r="D455">
        <f>VLOOKUP(Table1[[#This Row],[Product]],'Income Statements'!$C$4:$E$7,3,TRUE)</f>
        <v>35</v>
      </c>
      <c r="E455" t="s">
        <v>37</v>
      </c>
      <c r="F455" t="s">
        <v>7</v>
      </c>
      <c r="G455">
        <v>43</v>
      </c>
      <c r="H455">
        <f>Table1[[#This Row],[Price]]*Table1[[#This Row],[Unit]]</f>
        <v>1505</v>
      </c>
      <c r="I455">
        <f>IF(Table1[[#This Row],[Region]]="West",Table1[[#This Row],[Total]]*0.9,IF(Table1[[#This Row],[Month]]="Dec",Table1[[#This Row],[Total]]*0.9,0))</f>
        <v>0</v>
      </c>
      <c r="J455">
        <f>Table1[[#This Row],[Total]]-Table1[[#This Row],[Discount]]</f>
        <v>1505</v>
      </c>
    </row>
    <row r="456" spans="1:10">
      <c r="A456">
        <v>271</v>
      </c>
      <c r="B456" t="s">
        <v>31</v>
      </c>
      <c r="C456" t="s">
        <v>12</v>
      </c>
      <c r="D456">
        <f>VLOOKUP(Table1[[#This Row],[Product]],'Income Statements'!$C$4:$E$7,3,TRUE)</f>
        <v>62</v>
      </c>
      <c r="E456" t="s">
        <v>37</v>
      </c>
      <c r="F456" t="s">
        <v>11</v>
      </c>
      <c r="G456">
        <v>40</v>
      </c>
      <c r="H456">
        <f>Table1[[#This Row],[Price]]*Table1[[#This Row],[Unit]]</f>
        <v>2480</v>
      </c>
      <c r="I456">
        <f>IF(Table1[[#This Row],[Region]]="West",Table1[[#This Row],[Total]]*0.9,IF(Table1[[#This Row],[Month]]="Dec",Table1[[#This Row],[Total]]*0.9,0))</f>
        <v>0</v>
      </c>
      <c r="J456">
        <f>Table1[[#This Row],[Total]]-Table1[[#This Row],[Discount]]</f>
        <v>2480</v>
      </c>
    </row>
    <row r="457" spans="1:10">
      <c r="A457">
        <v>591</v>
      </c>
      <c r="B457" t="s">
        <v>31</v>
      </c>
      <c r="C457" t="s">
        <v>27</v>
      </c>
      <c r="D457">
        <f>VLOOKUP(Table1[[#This Row],[Product]],'Income Statements'!$C$4:$E$7,3,TRUE)</f>
        <v>35</v>
      </c>
      <c r="E457" t="s">
        <v>37</v>
      </c>
      <c r="F457" t="s">
        <v>18</v>
      </c>
      <c r="G457">
        <v>28</v>
      </c>
      <c r="H457">
        <f>Table1[[#This Row],[Price]]*Table1[[#This Row],[Unit]]</f>
        <v>980</v>
      </c>
      <c r="I457">
        <f>IF(Table1[[#This Row],[Region]]="West",Table1[[#This Row],[Total]]*0.9,IF(Table1[[#This Row],[Month]]="Dec",Table1[[#This Row],[Total]]*0.9,0))</f>
        <v>0</v>
      </c>
      <c r="J457">
        <f>Table1[[#This Row],[Total]]-Table1[[#This Row],[Discount]]</f>
        <v>980</v>
      </c>
    </row>
    <row r="458" spans="1:10">
      <c r="A458">
        <v>632</v>
      </c>
      <c r="B458" t="s">
        <v>31</v>
      </c>
      <c r="C458" t="s">
        <v>8</v>
      </c>
      <c r="D458">
        <f>VLOOKUP(Table1[[#This Row],[Product]],'Income Statements'!$C$4:$E$7,3,TRUE)</f>
        <v>46</v>
      </c>
      <c r="E458" t="s">
        <v>37</v>
      </c>
      <c r="F458" t="s">
        <v>7</v>
      </c>
      <c r="G458">
        <v>3</v>
      </c>
      <c r="H458">
        <f>Table1[[#This Row],[Price]]*Table1[[#This Row],[Unit]]</f>
        <v>138</v>
      </c>
      <c r="I458">
        <f>IF(Table1[[#This Row],[Region]]="West",Table1[[#This Row],[Total]]*0.9,IF(Table1[[#This Row],[Month]]="Dec",Table1[[#This Row],[Total]]*0.9,0))</f>
        <v>0</v>
      </c>
      <c r="J458">
        <f>Table1[[#This Row],[Total]]-Table1[[#This Row],[Discount]]</f>
        <v>138</v>
      </c>
    </row>
    <row r="459" spans="1:10">
      <c r="A459">
        <v>671</v>
      </c>
      <c r="B459" t="s">
        <v>31</v>
      </c>
      <c r="C459" t="s">
        <v>15</v>
      </c>
      <c r="D459">
        <f>VLOOKUP(Table1[[#This Row],[Product]],'Income Statements'!$C$4:$E$7,3,TRUE)</f>
        <v>48</v>
      </c>
      <c r="E459" t="s">
        <v>37</v>
      </c>
      <c r="F459" t="s">
        <v>7</v>
      </c>
      <c r="G459">
        <v>32</v>
      </c>
      <c r="H459">
        <f>Table1[[#This Row],[Price]]*Table1[[#This Row],[Unit]]</f>
        <v>1536</v>
      </c>
      <c r="I459">
        <f>IF(Table1[[#This Row],[Region]]="West",Table1[[#This Row],[Total]]*0.9,IF(Table1[[#This Row],[Month]]="Dec",Table1[[#This Row],[Total]]*0.9,0))</f>
        <v>0</v>
      </c>
      <c r="J459">
        <f>Table1[[#This Row],[Total]]-Table1[[#This Row],[Discount]]</f>
        <v>1536</v>
      </c>
    </row>
    <row r="460" spans="1:10">
      <c r="A460">
        <v>690</v>
      </c>
      <c r="B460" t="s">
        <v>31</v>
      </c>
      <c r="C460" t="s">
        <v>27</v>
      </c>
      <c r="D460">
        <f>VLOOKUP(Table1[[#This Row],[Product]],'Income Statements'!$C$4:$E$7,3,TRUE)</f>
        <v>35</v>
      </c>
      <c r="E460" t="s">
        <v>37</v>
      </c>
      <c r="F460" t="s">
        <v>11</v>
      </c>
      <c r="G460">
        <v>3</v>
      </c>
      <c r="H460">
        <f>Table1[[#This Row],[Price]]*Table1[[#This Row],[Unit]]</f>
        <v>105</v>
      </c>
      <c r="I460">
        <f>IF(Table1[[#This Row],[Region]]="West",Table1[[#This Row],[Total]]*0.9,IF(Table1[[#This Row],[Month]]="Dec",Table1[[#This Row],[Total]]*0.9,0))</f>
        <v>0</v>
      </c>
      <c r="J460">
        <f>Table1[[#This Row],[Total]]-Table1[[#This Row],[Discount]]</f>
        <v>105</v>
      </c>
    </row>
    <row r="461" spans="1:10">
      <c r="A461">
        <v>705</v>
      </c>
      <c r="B461" t="s">
        <v>31</v>
      </c>
      <c r="C461" t="s">
        <v>15</v>
      </c>
      <c r="D461">
        <f>VLOOKUP(Table1[[#This Row],[Product]],'Income Statements'!$C$4:$E$7,3,TRUE)</f>
        <v>48</v>
      </c>
      <c r="E461" t="s">
        <v>37</v>
      </c>
      <c r="F461" t="s">
        <v>25</v>
      </c>
      <c r="G461">
        <v>15</v>
      </c>
      <c r="H461">
        <f>Table1[[#This Row],[Price]]*Table1[[#This Row],[Unit]]</f>
        <v>720</v>
      </c>
      <c r="I461">
        <f>IF(Table1[[#This Row],[Region]]="West",Table1[[#This Row],[Total]]*0.9,IF(Table1[[#This Row],[Month]]="Dec",Table1[[#This Row],[Total]]*0.9,0))</f>
        <v>648</v>
      </c>
      <c r="J461">
        <f>Table1[[#This Row],[Total]]-Table1[[#This Row],[Discount]]</f>
        <v>72</v>
      </c>
    </row>
    <row r="462" spans="1:10">
      <c r="A462">
        <v>716</v>
      </c>
      <c r="B462" t="s">
        <v>31</v>
      </c>
      <c r="C462" t="s">
        <v>12</v>
      </c>
      <c r="D462">
        <f>VLOOKUP(Table1[[#This Row],[Product]],'Income Statements'!$C$4:$E$7,3,TRUE)</f>
        <v>62</v>
      </c>
      <c r="E462" t="s">
        <v>37</v>
      </c>
      <c r="F462" t="s">
        <v>11</v>
      </c>
      <c r="G462">
        <v>4</v>
      </c>
      <c r="H462">
        <f>Table1[[#This Row],[Price]]*Table1[[#This Row],[Unit]]</f>
        <v>248</v>
      </c>
      <c r="I462">
        <f>IF(Table1[[#This Row],[Region]]="West",Table1[[#This Row],[Total]]*0.9,IF(Table1[[#This Row],[Month]]="Dec",Table1[[#This Row],[Total]]*0.9,0))</f>
        <v>0</v>
      </c>
      <c r="J462">
        <f>Table1[[#This Row],[Total]]-Table1[[#This Row],[Discount]]</f>
        <v>248</v>
      </c>
    </row>
    <row r="463" spans="1:10">
      <c r="A463">
        <v>123</v>
      </c>
      <c r="B463" t="s">
        <v>31</v>
      </c>
      <c r="C463" t="s">
        <v>12</v>
      </c>
      <c r="D463">
        <f>VLOOKUP(Table1[[#This Row],[Product]],'Income Statements'!$C$4:$E$7,3,TRUE)</f>
        <v>62</v>
      </c>
      <c r="E463" t="s">
        <v>13</v>
      </c>
      <c r="F463" t="s">
        <v>7</v>
      </c>
      <c r="G463">
        <v>32</v>
      </c>
      <c r="H463">
        <f>Table1[[#This Row],[Price]]*Table1[[#This Row],[Unit]]</f>
        <v>1984</v>
      </c>
      <c r="I463">
        <f>IF(Table1[[#This Row],[Region]]="West",Table1[[#This Row],[Total]]*0.9,IF(Table1[[#This Row],[Month]]="Dec",Table1[[#This Row],[Total]]*0.9,0))</f>
        <v>0</v>
      </c>
      <c r="J463">
        <f>Table1[[#This Row],[Total]]-Table1[[#This Row],[Discount]]</f>
        <v>1984</v>
      </c>
    </row>
    <row r="464" spans="1:10">
      <c r="A464">
        <v>398</v>
      </c>
      <c r="B464" t="s">
        <v>31</v>
      </c>
      <c r="C464" t="s">
        <v>15</v>
      </c>
      <c r="D464">
        <f>VLOOKUP(Table1[[#This Row],[Product]],'Income Statements'!$C$4:$E$7,3,TRUE)</f>
        <v>48</v>
      </c>
      <c r="E464" t="s">
        <v>13</v>
      </c>
      <c r="F464" t="s">
        <v>25</v>
      </c>
      <c r="G464">
        <v>3</v>
      </c>
      <c r="H464">
        <f>Table1[[#This Row],[Price]]*Table1[[#This Row],[Unit]]</f>
        <v>144</v>
      </c>
      <c r="I464">
        <f>IF(Table1[[#This Row],[Region]]="West",Table1[[#This Row],[Total]]*0.9,IF(Table1[[#This Row],[Month]]="Dec",Table1[[#This Row],[Total]]*0.9,0))</f>
        <v>129.6</v>
      </c>
      <c r="J464">
        <f>Table1[[#This Row],[Total]]-Table1[[#This Row],[Discount]]</f>
        <v>14.400000000000006</v>
      </c>
    </row>
    <row r="465" spans="1:10">
      <c r="A465">
        <v>534</v>
      </c>
      <c r="B465" t="s">
        <v>31</v>
      </c>
      <c r="C465" t="s">
        <v>15</v>
      </c>
      <c r="D465">
        <f>VLOOKUP(Table1[[#This Row],[Product]],'Income Statements'!$C$4:$E$7,3,TRUE)</f>
        <v>48</v>
      </c>
      <c r="E465" t="s">
        <v>13</v>
      </c>
      <c r="F465" t="s">
        <v>18</v>
      </c>
      <c r="G465">
        <v>26</v>
      </c>
      <c r="H465">
        <f>Table1[[#This Row],[Price]]*Table1[[#This Row],[Unit]]</f>
        <v>1248</v>
      </c>
      <c r="I465">
        <f>IF(Table1[[#This Row],[Region]]="West",Table1[[#This Row],[Total]]*0.9,IF(Table1[[#This Row],[Month]]="Dec",Table1[[#This Row],[Total]]*0.9,0))</f>
        <v>0</v>
      </c>
      <c r="J465">
        <f>Table1[[#This Row],[Total]]-Table1[[#This Row],[Discount]]</f>
        <v>1248</v>
      </c>
    </row>
    <row r="466" spans="1:10">
      <c r="A466">
        <v>596</v>
      </c>
      <c r="B466" t="s">
        <v>31</v>
      </c>
      <c r="C466" t="s">
        <v>12</v>
      </c>
      <c r="D466">
        <f>VLOOKUP(Table1[[#This Row],[Product]],'Income Statements'!$C$4:$E$7,3,TRUE)</f>
        <v>62</v>
      </c>
      <c r="E466" t="s">
        <v>13</v>
      </c>
      <c r="F466" t="s">
        <v>25</v>
      </c>
      <c r="G466">
        <v>37</v>
      </c>
      <c r="H466">
        <f>Table1[[#This Row],[Price]]*Table1[[#This Row],[Unit]]</f>
        <v>2294</v>
      </c>
      <c r="I466">
        <f>IF(Table1[[#This Row],[Region]]="West",Table1[[#This Row],[Total]]*0.9,IF(Table1[[#This Row],[Month]]="Dec",Table1[[#This Row],[Total]]*0.9,0))</f>
        <v>2064.6</v>
      </c>
      <c r="J466">
        <f>Table1[[#This Row],[Total]]-Table1[[#This Row],[Discount]]</f>
        <v>229.40000000000009</v>
      </c>
    </row>
    <row r="467" spans="1:10">
      <c r="A467">
        <v>626</v>
      </c>
      <c r="B467" t="s">
        <v>31</v>
      </c>
      <c r="C467" t="s">
        <v>27</v>
      </c>
      <c r="D467">
        <f>VLOOKUP(Table1[[#This Row],[Product]],'Income Statements'!$C$4:$E$7,3,TRUE)</f>
        <v>35</v>
      </c>
      <c r="E467" t="s">
        <v>13</v>
      </c>
      <c r="F467" t="s">
        <v>18</v>
      </c>
      <c r="G467">
        <v>22</v>
      </c>
      <c r="H467">
        <f>Table1[[#This Row],[Price]]*Table1[[#This Row],[Unit]]</f>
        <v>770</v>
      </c>
      <c r="I467">
        <f>IF(Table1[[#This Row],[Region]]="West",Table1[[#This Row],[Total]]*0.9,IF(Table1[[#This Row],[Month]]="Dec",Table1[[#This Row],[Total]]*0.9,0))</f>
        <v>0</v>
      </c>
      <c r="J467">
        <f>Table1[[#This Row],[Total]]-Table1[[#This Row],[Discount]]</f>
        <v>770</v>
      </c>
    </row>
    <row r="468" spans="1:10">
      <c r="A468">
        <v>781</v>
      </c>
      <c r="B468" t="s">
        <v>31</v>
      </c>
      <c r="C468" t="s">
        <v>12</v>
      </c>
      <c r="D468">
        <f>VLOOKUP(Table1[[#This Row],[Product]],'Income Statements'!$C$4:$E$7,3,TRUE)</f>
        <v>62</v>
      </c>
      <c r="E468" t="s">
        <v>13</v>
      </c>
      <c r="F468" t="s">
        <v>11</v>
      </c>
      <c r="G468">
        <v>34</v>
      </c>
      <c r="H468">
        <f>Table1[[#This Row],[Price]]*Table1[[#This Row],[Unit]]</f>
        <v>2108</v>
      </c>
      <c r="I468">
        <f>IF(Table1[[#This Row],[Region]]="West",Table1[[#This Row],[Total]]*0.9,IF(Table1[[#This Row],[Month]]="Dec",Table1[[#This Row],[Total]]*0.9,0))</f>
        <v>0</v>
      </c>
      <c r="J468">
        <f>Table1[[#This Row],[Total]]-Table1[[#This Row],[Discount]]</f>
        <v>2108</v>
      </c>
    </row>
    <row r="469" spans="1:10">
      <c r="A469">
        <v>789</v>
      </c>
      <c r="B469" t="s">
        <v>31</v>
      </c>
      <c r="C469" t="s">
        <v>8</v>
      </c>
      <c r="D469">
        <f>VLOOKUP(Table1[[#This Row],[Product]],'Income Statements'!$C$4:$E$7,3,TRUE)</f>
        <v>46</v>
      </c>
      <c r="E469" t="s">
        <v>13</v>
      </c>
      <c r="F469" t="s">
        <v>7</v>
      </c>
      <c r="G469">
        <v>29</v>
      </c>
      <c r="H469">
        <f>Table1[[#This Row],[Price]]*Table1[[#This Row],[Unit]]</f>
        <v>1334</v>
      </c>
      <c r="I469">
        <f>IF(Table1[[#This Row],[Region]]="West",Table1[[#This Row],[Total]]*0.9,IF(Table1[[#This Row],[Month]]="Dec",Table1[[#This Row],[Total]]*0.9,0))</f>
        <v>0</v>
      </c>
      <c r="J469">
        <f>Table1[[#This Row],[Total]]-Table1[[#This Row],[Discount]]</f>
        <v>1334</v>
      </c>
    </row>
    <row r="470" spans="1:10">
      <c r="A470">
        <v>104</v>
      </c>
      <c r="B470" t="s">
        <v>31</v>
      </c>
      <c r="C470" t="s">
        <v>12</v>
      </c>
      <c r="D470">
        <f>VLOOKUP(Table1[[#This Row],[Product]],'Income Statements'!$C$4:$E$7,3,TRUE)</f>
        <v>62</v>
      </c>
      <c r="E470" t="s">
        <v>33</v>
      </c>
      <c r="F470" t="s">
        <v>11</v>
      </c>
      <c r="G470">
        <v>3</v>
      </c>
      <c r="H470">
        <f>Table1[[#This Row],[Price]]*Table1[[#This Row],[Unit]]</f>
        <v>186</v>
      </c>
      <c r="I470">
        <f>IF(Table1[[#This Row],[Region]]="West",Table1[[#This Row],[Total]]*0.9,IF(Table1[[#This Row],[Month]]="Dec",Table1[[#This Row],[Total]]*0.9,0))</f>
        <v>0</v>
      </c>
      <c r="J470">
        <f>Table1[[#This Row],[Total]]-Table1[[#This Row],[Discount]]</f>
        <v>186</v>
      </c>
    </row>
    <row r="471" spans="1:10">
      <c r="A471">
        <v>105</v>
      </c>
      <c r="B471" t="s">
        <v>31</v>
      </c>
      <c r="C471" t="s">
        <v>12</v>
      </c>
      <c r="D471">
        <f>VLOOKUP(Table1[[#This Row],[Product]],'Income Statements'!$C$4:$E$7,3,TRUE)</f>
        <v>62</v>
      </c>
      <c r="E471" t="s">
        <v>33</v>
      </c>
      <c r="F471" t="s">
        <v>11</v>
      </c>
      <c r="G471">
        <v>50</v>
      </c>
      <c r="H471">
        <f>Table1[[#This Row],[Price]]*Table1[[#This Row],[Unit]]</f>
        <v>3100</v>
      </c>
      <c r="I471">
        <f>IF(Table1[[#This Row],[Region]]="West",Table1[[#This Row],[Total]]*0.9,IF(Table1[[#This Row],[Month]]="Dec",Table1[[#This Row],[Total]]*0.9,0))</f>
        <v>0</v>
      </c>
      <c r="J471">
        <f>Table1[[#This Row],[Total]]-Table1[[#This Row],[Discount]]</f>
        <v>3100</v>
      </c>
    </row>
    <row r="472" spans="1:10">
      <c r="A472">
        <v>175</v>
      </c>
      <c r="B472" t="s">
        <v>31</v>
      </c>
      <c r="C472" t="s">
        <v>12</v>
      </c>
      <c r="D472">
        <f>VLOOKUP(Table1[[#This Row],[Product]],'Income Statements'!$C$4:$E$7,3,TRUE)</f>
        <v>62</v>
      </c>
      <c r="E472" t="s">
        <v>33</v>
      </c>
      <c r="F472" t="s">
        <v>11</v>
      </c>
      <c r="G472">
        <v>34</v>
      </c>
      <c r="H472">
        <f>Table1[[#This Row],[Price]]*Table1[[#This Row],[Unit]]</f>
        <v>2108</v>
      </c>
      <c r="I472">
        <f>IF(Table1[[#This Row],[Region]]="West",Table1[[#This Row],[Total]]*0.9,IF(Table1[[#This Row],[Month]]="Dec",Table1[[#This Row],[Total]]*0.9,0))</f>
        <v>0</v>
      </c>
      <c r="J472">
        <f>Table1[[#This Row],[Total]]-Table1[[#This Row],[Discount]]</f>
        <v>2108</v>
      </c>
    </row>
    <row r="473" spans="1:10">
      <c r="A473">
        <v>361</v>
      </c>
      <c r="B473" t="s">
        <v>31</v>
      </c>
      <c r="C473" t="s">
        <v>27</v>
      </c>
      <c r="D473">
        <f>VLOOKUP(Table1[[#This Row],[Product]],'Income Statements'!$C$4:$E$7,3,TRUE)</f>
        <v>35</v>
      </c>
      <c r="E473" t="s">
        <v>33</v>
      </c>
      <c r="F473" t="s">
        <v>7</v>
      </c>
      <c r="G473">
        <v>3</v>
      </c>
      <c r="H473">
        <f>Table1[[#This Row],[Price]]*Table1[[#This Row],[Unit]]</f>
        <v>105</v>
      </c>
      <c r="I473">
        <f>IF(Table1[[#This Row],[Region]]="West",Table1[[#This Row],[Total]]*0.9,IF(Table1[[#This Row],[Month]]="Dec",Table1[[#This Row],[Total]]*0.9,0))</f>
        <v>0</v>
      </c>
      <c r="J473">
        <f>Table1[[#This Row],[Total]]-Table1[[#This Row],[Discount]]</f>
        <v>105</v>
      </c>
    </row>
    <row r="474" spans="1:10">
      <c r="A474">
        <v>528</v>
      </c>
      <c r="B474" t="s">
        <v>31</v>
      </c>
      <c r="C474" t="s">
        <v>12</v>
      </c>
      <c r="D474">
        <f>VLOOKUP(Table1[[#This Row],[Product]],'Income Statements'!$C$4:$E$7,3,TRUE)</f>
        <v>62</v>
      </c>
      <c r="E474" t="s">
        <v>33</v>
      </c>
      <c r="F474" t="s">
        <v>7</v>
      </c>
      <c r="G474">
        <v>31</v>
      </c>
      <c r="H474">
        <f>Table1[[#This Row],[Price]]*Table1[[#This Row],[Unit]]</f>
        <v>1922</v>
      </c>
      <c r="I474">
        <f>IF(Table1[[#This Row],[Region]]="West",Table1[[#This Row],[Total]]*0.9,IF(Table1[[#This Row],[Month]]="Dec",Table1[[#This Row],[Total]]*0.9,0))</f>
        <v>0</v>
      </c>
      <c r="J474">
        <f>Table1[[#This Row],[Total]]-Table1[[#This Row],[Discount]]</f>
        <v>1922</v>
      </c>
    </row>
    <row r="475" spans="1:10">
      <c r="A475">
        <v>864</v>
      </c>
      <c r="B475" t="s">
        <v>31</v>
      </c>
      <c r="C475" t="s">
        <v>27</v>
      </c>
      <c r="D475">
        <f>VLOOKUP(Table1[[#This Row],[Product]],'Income Statements'!$C$4:$E$7,3,TRUE)</f>
        <v>35</v>
      </c>
      <c r="E475" t="s">
        <v>33</v>
      </c>
      <c r="F475" t="s">
        <v>18</v>
      </c>
      <c r="G475">
        <v>26</v>
      </c>
      <c r="H475">
        <f>Table1[[#This Row],[Price]]*Table1[[#This Row],[Unit]]</f>
        <v>910</v>
      </c>
      <c r="I475">
        <f>IF(Table1[[#This Row],[Region]]="West",Table1[[#This Row],[Total]]*0.9,IF(Table1[[#This Row],[Month]]="Dec",Table1[[#This Row],[Total]]*0.9,0))</f>
        <v>0</v>
      </c>
      <c r="J475">
        <f>Table1[[#This Row],[Total]]-Table1[[#This Row],[Discount]]</f>
        <v>910</v>
      </c>
    </row>
    <row r="476" spans="1:10">
      <c r="A476">
        <v>865</v>
      </c>
      <c r="B476" t="s">
        <v>31</v>
      </c>
      <c r="C476" t="s">
        <v>8</v>
      </c>
      <c r="D476">
        <f>VLOOKUP(Table1[[#This Row],[Product]],'Income Statements'!$C$4:$E$7,3,TRUE)</f>
        <v>46</v>
      </c>
      <c r="E476" t="s">
        <v>33</v>
      </c>
      <c r="F476" t="s">
        <v>25</v>
      </c>
      <c r="G476">
        <v>49</v>
      </c>
      <c r="H476">
        <f>Table1[[#This Row],[Price]]*Table1[[#This Row],[Unit]]</f>
        <v>2254</v>
      </c>
      <c r="I476">
        <f>IF(Table1[[#This Row],[Region]]="West",Table1[[#This Row],[Total]]*0.9,IF(Table1[[#This Row],[Month]]="Dec",Table1[[#This Row],[Total]]*0.9,0))</f>
        <v>2028.6000000000001</v>
      </c>
      <c r="J476">
        <f>Table1[[#This Row],[Total]]-Table1[[#This Row],[Discount]]</f>
        <v>225.39999999999986</v>
      </c>
    </row>
    <row r="477" spans="1:10">
      <c r="A477">
        <v>870</v>
      </c>
      <c r="B477" t="s">
        <v>31</v>
      </c>
      <c r="C477" t="s">
        <v>27</v>
      </c>
      <c r="D477">
        <f>VLOOKUP(Table1[[#This Row],[Product]],'Income Statements'!$C$4:$E$7,3,TRUE)</f>
        <v>35</v>
      </c>
      <c r="E477" t="s">
        <v>33</v>
      </c>
      <c r="F477" t="s">
        <v>25</v>
      </c>
      <c r="G477">
        <v>24</v>
      </c>
      <c r="H477">
        <f>Table1[[#This Row],[Price]]*Table1[[#This Row],[Unit]]</f>
        <v>840</v>
      </c>
      <c r="I477">
        <f>IF(Table1[[#This Row],[Region]]="West",Table1[[#This Row],[Total]]*0.9,IF(Table1[[#This Row],[Month]]="Dec",Table1[[#This Row],[Total]]*0.9,0))</f>
        <v>756</v>
      </c>
      <c r="J477">
        <f>Table1[[#This Row],[Total]]-Table1[[#This Row],[Discount]]</f>
        <v>84</v>
      </c>
    </row>
    <row r="478" spans="1:10">
      <c r="A478">
        <v>891</v>
      </c>
      <c r="B478" t="s">
        <v>31</v>
      </c>
      <c r="C478" t="s">
        <v>27</v>
      </c>
      <c r="D478">
        <f>VLOOKUP(Table1[[#This Row],[Product]],'Income Statements'!$C$4:$E$7,3,TRUE)</f>
        <v>35</v>
      </c>
      <c r="E478" t="s">
        <v>33</v>
      </c>
      <c r="F478" t="s">
        <v>7</v>
      </c>
      <c r="G478">
        <v>49</v>
      </c>
      <c r="H478">
        <f>Table1[[#This Row],[Price]]*Table1[[#This Row],[Unit]]</f>
        <v>1715</v>
      </c>
      <c r="I478">
        <f>IF(Table1[[#This Row],[Region]]="West",Table1[[#This Row],[Total]]*0.9,IF(Table1[[#This Row],[Month]]="Dec",Table1[[#This Row],[Total]]*0.9,0))</f>
        <v>0</v>
      </c>
      <c r="J478">
        <f>Table1[[#This Row],[Total]]-Table1[[#This Row],[Discount]]</f>
        <v>1715</v>
      </c>
    </row>
    <row r="479" spans="1:10">
      <c r="A479">
        <v>911</v>
      </c>
      <c r="B479" t="s">
        <v>31</v>
      </c>
      <c r="C479" t="s">
        <v>27</v>
      </c>
      <c r="D479">
        <f>VLOOKUP(Table1[[#This Row],[Product]],'Income Statements'!$C$4:$E$7,3,TRUE)</f>
        <v>35</v>
      </c>
      <c r="E479" t="s">
        <v>33</v>
      </c>
      <c r="F479" t="s">
        <v>18</v>
      </c>
      <c r="G479">
        <v>3</v>
      </c>
      <c r="H479">
        <f>Table1[[#This Row],[Price]]*Table1[[#This Row],[Unit]]</f>
        <v>105</v>
      </c>
      <c r="I479">
        <f>IF(Table1[[#This Row],[Region]]="West",Table1[[#This Row],[Total]]*0.9,IF(Table1[[#This Row],[Month]]="Dec",Table1[[#This Row],[Total]]*0.9,0))</f>
        <v>0</v>
      </c>
      <c r="J479">
        <f>Table1[[#This Row],[Total]]-Table1[[#This Row],[Discount]]</f>
        <v>105</v>
      </c>
    </row>
    <row r="480" spans="1:10">
      <c r="A480">
        <v>17</v>
      </c>
      <c r="B480" t="s">
        <v>31</v>
      </c>
      <c r="C480" t="s">
        <v>15</v>
      </c>
      <c r="D480">
        <f>VLOOKUP(Table1[[#This Row],[Product]],'Income Statements'!$C$4:$E$7,3,TRUE)</f>
        <v>48</v>
      </c>
      <c r="E480" t="s">
        <v>32</v>
      </c>
      <c r="F480" t="s">
        <v>18</v>
      </c>
      <c r="G480">
        <v>4</v>
      </c>
      <c r="H480">
        <f>Table1[[#This Row],[Price]]*Table1[[#This Row],[Unit]]</f>
        <v>192</v>
      </c>
      <c r="I480">
        <f>IF(Table1[[#This Row],[Region]]="West",Table1[[#This Row],[Total]]*0.9,IF(Table1[[#This Row],[Month]]="Dec",Table1[[#This Row],[Total]]*0.9,0))</f>
        <v>0</v>
      </c>
      <c r="J480">
        <f>Table1[[#This Row],[Total]]-Table1[[#This Row],[Discount]]</f>
        <v>192</v>
      </c>
    </row>
    <row r="481" spans="1:10">
      <c r="A481">
        <v>21</v>
      </c>
      <c r="B481" t="s">
        <v>31</v>
      </c>
      <c r="C481" t="s">
        <v>15</v>
      </c>
      <c r="D481">
        <f>VLOOKUP(Table1[[#This Row],[Product]],'Income Statements'!$C$4:$E$7,3,TRUE)</f>
        <v>48</v>
      </c>
      <c r="E481" t="s">
        <v>32</v>
      </c>
      <c r="F481" t="s">
        <v>7</v>
      </c>
      <c r="G481">
        <v>20</v>
      </c>
      <c r="H481">
        <f>Table1[[#This Row],[Price]]*Table1[[#This Row],[Unit]]</f>
        <v>960</v>
      </c>
      <c r="I481">
        <f>IF(Table1[[#This Row],[Region]]="West",Table1[[#This Row],[Total]]*0.9,IF(Table1[[#This Row],[Month]]="Dec",Table1[[#This Row],[Total]]*0.9,0))</f>
        <v>0</v>
      </c>
      <c r="J481">
        <f>Table1[[#This Row],[Total]]-Table1[[#This Row],[Discount]]</f>
        <v>960</v>
      </c>
    </row>
    <row r="482" spans="1:10">
      <c r="A482">
        <v>106</v>
      </c>
      <c r="B482" t="s">
        <v>31</v>
      </c>
      <c r="C482" t="s">
        <v>8</v>
      </c>
      <c r="D482">
        <f>VLOOKUP(Table1[[#This Row],[Product]],'Income Statements'!$C$4:$E$7,3,TRUE)</f>
        <v>46</v>
      </c>
      <c r="E482" t="s">
        <v>32</v>
      </c>
      <c r="F482" t="s">
        <v>7</v>
      </c>
      <c r="G482">
        <v>10</v>
      </c>
      <c r="H482">
        <f>Table1[[#This Row],[Price]]*Table1[[#This Row],[Unit]]</f>
        <v>460</v>
      </c>
      <c r="I482">
        <f>IF(Table1[[#This Row],[Region]]="West",Table1[[#This Row],[Total]]*0.9,IF(Table1[[#This Row],[Month]]="Dec",Table1[[#This Row],[Total]]*0.9,0))</f>
        <v>0</v>
      </c>
      <c r="J482">
        <f>Table1[[#This Row],[Total]]-Table1[[#This Row],[Discount]]</f>
        <v>460</v>
      </c>
    </row>
    <row r="483" spans="1:10">
      <c r="A483">
        <v>238</v>
      </c>
      <c r="B483" t="s">
        <v>31</v>
      </c>
      <c r="C483" t="s">
        <v>12</v>
      </c>
      <c r="D483">
        <f>VLOOKUP(Table1[[#This Row],[Product]],'Income Statements'!$C$4:$E$7,3,TRUE)</f>
        <v>62</v>
      </c>
      <c r="E483" t="s">
        <v>32</v>
      </c>
      <c r="F483" t="s">
        <v>18</v>
      </c>
      <c r="G483">
        <v>12</v>
      </c>
      <c r="H483">
        <f>Table1[[#This Row],[Price]]*Table1[[#This Row],[Unit]]</f>
        <v>744</v>
      </c>
      <c r="I483">
        <f>IF(Table1[[#This Row],[Region]]="West",Table1[[#This Row],[Total]]*0.9,IF(Table1[[#This Row],[Month]]="Dec",Table1[[#This Row],[Total]]*0.9,0))</f>
        <v>0</v>
      </c>
      <c r="J483">
        <f>Table1[[#This Row],[Total]]-Table1[[#This Row],[Discount]]</f>
        <v>744</v>
      </c>
    </row>
    <row r="484" spans="1:10">
      <c r="A484">
        <v>272</v>
      </c>
      <c r="B484" t="s">
        <v>31</v>
      </c>
      <c r="C484" t="s">
        <v>8</v>
      </c>
      <c r="D484">
        <f>VLOOKUP(Table1[[#This Row],[Product]],'Income Statements'!$C$4:$E$7,3,TRUE)</f>
        <v>46</v>
      </c>
      <c r="E484" t="s">
        <v>32</v>
      </c>
      <c r="F484" t="s">
        <v>11</v>
      </c>
      <c r="G484">
        <v>38</v>
      </c>
      <c r="H484">
        <f>Table1[[#This Row],[Price]]*Table1[[#This Row],[Unit]]</f>
        <v>1748</v>
      </c>
      <c r="I484">
        <f>IF(Table1[[#This Row],[Region]]="West",Table1[[#This Row],[Total]]*0.9,IF(Table1[[#This Row],[Month]]="Dec",Table1[[#This Row],[Total]]*0.9,0))</f>
        <v>0</v>
      </c>
      <c r="J484">
        <f>Table1[[#This Row],[Total]]-Table1[[#This Row],[Discount]]</f>
        <v>1748</v>
      </c>
    </row>
    <row r="485" spans="1:10">
      <c r="A485">
        <v>537</v>
      </c>
      <c r="B485" t="s">
        <v>31</v>
      </c>
      <c r="C485" t="s">
        <v>15</v>
      </c>
      <c r="D485">
        <f>VLOOKUP(Table1[[#This Row],[Product]],'Income Statements'!$C$4:$E$7,3,TRUE)</f>
        <v>48</v>
      </c>
      <c r="E485" t="s">
        <v>32</v>
      </c>
      <c r="F485" t="s">
        <v>25</v>
      </c>
      <c r="G485">
        <v>1</v>
      </c>
      <c r="H485">
        <f>Table1[[#This Row],[Price]]*Table1[[#This Row],[Unit]]</f>
        <v>48</v>
      </c>
      <c r="I485">
        <f>IF(Table1[[#This Row],[Region]]="West",Table1[[#This Row],[Total]]*0.9,IF(Table1[[#This Row],[Month]]="Dec",Table1[[#This Row],[Total]]*0.9,0))</f>
        <v>43.2</v>
      </c>
      <c r="J485">
        <f>Table1[[#This Row],[Total]]-Table1[[#This Row],[Discount]]</f>
        <v>4.7999999999999972</v>
      </c>
    </row>
    <row r="486" spans="1:10">
      <c r="A486">
        <v>597</v>
      </c>
      <c r="B486" t="s">
        <v>31</v>
      </c>
      <c r="C486" t="s">
        <v>8</v>
      </c>
      <c r="D486">
        <f>VLOOKUP(Table1[[#This Row],[Product]],'Income Statements'!$C$4:$E$7,3,TRUE)</f>
        <v>46</v>
      </c>
      <c r="E486" t="s">
        <v>32</v>
      </c>
      <c r="F486" t="s">
        <v>11</v>
      </c>
      <c r="G486">
        <v>50</v>
      </c>
      <c r="H486">
        <f>Table1[[#This Row],[Price]]*Table1[[#This Row],[Unit]]</f>
        <v>2300</v>
      </c>
      <c r="I486">
        <f>IF(Table1[[#This Row],[Region]]="West",Table1[[#This Row],[Total]]*0.9,IF(Table1[[#This Row],[Month]]="Dec",Table1[[#This Row],[Total]]*0.9,0))</f>
        <v>0</v>
      </c>
      <c r="J486">
        <f>Table1[[#This Row],[Total]]-Table1[[#This Row],[Discount]]</f>
        <v>2300</v>
      </c>
    </row>
    <row r="487" spans="1:10">
      <c r="A487">
        <v>827</v>
      </c>
      <c r="B487" t="s">
        <v>31</v>
      </c>
      <c r="C487" t="s">
        <v>8</v>
      </c>
      <c r="D487">
        <f>VLOOKUP(Table1[[#This Row],[Product]],'Income Statements'!$C$4:$E$7,3,TRUE)</f>
        <v>46</v>
      </c>
      <c r="E487" t="s">
        <v>32</v>
      </c>
      <c r="F487" t="s">
        <v>11</v>
      </c>
      <c r="G487">
        <v>26</v>
      </c>
      <c r="H487">
        <f>Table1[[#This Row],[Price]]*Table1[[#This Row],[Unit]]</f>
        <v>1196</v>
      </c>
      <c r="I487">
        <f>IF(Table1[[#This Row],[Region]]="West",Table1[[#This Row],[Total]]*0.9,IF(Table1[[#This Row],[Month]]="Dec",Table1[[#This Row],[Total]]*0.9,0))</f>
        <v>0</v>
      </c>
      <c r="J487">
        <f>Table1[[#This Row],[Total]]-Table1[[#This Row],[Discount]]</f>
        <v>1196</v>
      </c>
    </row>
    <row r="488" spans="1:10">
      <c r="A488">
        <v>943</v>
      </c>
      <c r="B488" t="s">
        <v>31</v>
      </c>
      <c r="C488" t="s">
        <v>15</v>
      </c>
      <c r="D488">
        <f>VLOOKUP(Table1[[#This Row],[Product]],'Income Statements'!$C$4:$E$7,3,TRUE)</f>
        <v>48</v>
      </c>
      <c r="E488" t="s">
        <v>32</v>
      </c>
      <c r="F488" t="s">
        <v>7</v>
      </c>
      <c r="G488">
        <v>36</v>
      </c>
      <c r="H488">
        <f>Table1[[#This Row],[Price]]*Table1[[#This Row],[Unit]]</f>
        <v>1728</v>
      </c>
      <c r="I488">
        <f>IF(Table1[[#This Row],[Region]]="West",Table1[[#This Row],[Total]]*0.9,IF(Table1[[#This Row],[Month]]="Dec",Table1[[#This Row],[Total]]*0.9,0))</f>
        <v>0</v>
      </c>
      <c r="J488">
        <f>Table1[[#This Row],[Total]]-Table1[[#This Row],[Discount]]</f>
        <v>1728</v>
      </c>
    </row>
    <row r="489" spans="1:10">
      <c r="A489">
        <v>956</v>
      </c>
      <c r="B489" t="s">
        <v>31</v>
      </c>
      <c r="C489" t="s">
        <v>8</v>
      </c>
      <c r="D489">
        <f>VLOOKUP(Table1[[#This Row],[Product]],'Income Statements'!$C$4:$E$7,3,TRUE)</f>
        <v>46</v>
      </c>
      <c r="E489" t="s">
        <v>32</v>
      </c>
      <c r="F489" t="s">
        <v>25</v>
      </c>
      <c r="G489">
        <v>6</v>
      </c>
      <c r="H489">
        <f>Table1[[#This Row],[Price]]*Table1[[#This Row],[Unit]]</f>
        <v>276</v>
      </c>
      <c r="I489">
        <f>IF(Table1[[#This Row],[Region]]="West",Table1[[#This Row],[Total]]*0.9,IF(Table1[[#This Row],[Month]]="Dec",Table1[[#This Row],[Total]]*0.9,0))</f>
        <v>248.4</v>
      </c>
      <c r="J489">
        <f>Table1[[#This Row],[Total]]-Table1[[#This Row],[Discount]]</f>
        <v>27.599999999999994</v>
      </c>
    </row>
    <row r="490" spans="1:10">
      <c r="A490">
        <v>990</v>
      </c>
      <c r="B490" t="s">
        <v>31</v>
      </c>
      <c r="C490" t="s">
        <v>15</v>
      </c>
      <c r="D490">
        <f>VLOOKUP(Table1[[#This Row],[Product]],'Income Statements'!$C$4:$E$7,3,TRUE)</f>
        <v>48</v>
      </c>
      <c r="E490" t="s">
        <v>32</v>
      </c>
      <c r="F490" t="s">
        <v>7</v>
      </c>
      <c r="G490">
        <v>8</v>
      </c>
      <c r="H490">
        <f>Table1[[#This Row],[Price]]*Table1[[#This Row],[Unit]]</f>
        <v>384</v>
      </c>
      <c r="I490">
        <f>IF(Table1[[#This Row],[Region]]="West",Table1[[#This Row],[Total]]*0.9,IF(Table1[[#This Row],[Month]]="Dec",Table1[[#This Row],[Total]]*0.9,0))</f>
        <v>0</v>
      </c>
      <c r="J490">
        <f>Table1[[#This Row],[Total]]-Table1[[#This Row],[Discount]]</f>
        <v>384</v>
      </c>
    </row>
    <row r="491" spans="1:10">
      <c r="A491">
        <v>61</v>
      </c>
      <c r="B491" t="s">
        <v>31</v>
      </c>
      <c r="C491" t="s">
        <v>27</v>
      </c>
      <c r="D491">
        <f>VLOOKUP(Table1[[#This Row],[Product]],'Income Statements'!$C$4:$E$7,3,TRUE)</f>
        <v>35</v>
      </c>
      <c r="E491" t="s">
        <v>36</v>
      </c>
      <c r="F491" t="s">
        <v>7</v>
      </c>
      <c r="G491">
        <v>15</v>
      </c>
      <c r="H491">
        <f>Table1[[#This Row],[Price]]*Table1[[#This Row],[Unit]]</f>
        <v>525</v>
      </c>
      <c r="I491">
        <f>IF(Table1[[#This Row],[Region]]="West",Table1[[#This Row],[Total]]*0.9,IF(Table1[[#This Row],[Month]]="Dec",Table1[[#This Row],[Total]]*0.9,0))</f>
        <v>0</v>
      </c>
      <c r="J491">
        <f>Table1[[#This Row],[Total]]-Table1[[#This Row],[Discount]]</f>
        <v>525</v>
      </c>
    </row>
    <row r="492" spans="1:10">
      <c r="A492">
        <v>332</v>
      </c>
      <c r="B492" t="s">
        <v>31</v>
      </c>
      <c r="C492" t="s">
        <v>12</v>
      </c>
      <c r="D492">
        <f>VLOOKUP(Table1[[#This Row],[Product]],'Income Statements'!$C$4:$E$7,3,TRUE)</f>
        <v>62</v>
      </c>
      <c r="E492" t="s">
        <v>36</v>
      </c>
      <c r="F492" t="s">
        <v>11</v>
      </c>
      <c r="G492">
        <v>12</v>
      </c>
      <c r="H492">
        <f>Table1[[#This Row],[Price]]*Table1[[#This Row],[Unit]]</f>
        <v>744</v>
      </c>
      <c r="I492">
        <f>IF(Table1[[#This Row],[Region]]="West",Table1[[#This Row],[Total]]*0.9,IF(Table1[[#This Row],[Month]]="Dec",Table1[[#This Row],[Total]]*0.9,0))</f>
        <v>0</v>
      </c>
      <c r="J492">
        <f>Table1[[#This Row],[Total]]-Table1[[#This Row],[Discount]]</f>
        <v>744</v>
      </c>
    </row>
    <row r="493" spans="1:10">
      <c r="A493">
        <v>554</v>
      </c>
      <c r="B493" t="s">
        <v>31</v>
      </c>
      <c r="C493" t="s">
        <v>8</v>
      </c>
      <c r="D493">
        <f>VLOOKUP(Table1[[#This Row],[Product]],'Income Statements'!$C$4:$E$7,3,TRUE)</f>
        <v>46</v>
      </c>
      <c r="E493" t="s">
        <v>36</v>
      </c>
      <c r="F493" t="s">
        <v>25</v>
      </c>
      <c r="G493">
        <v>37</v>
      </c>
      <c r="H493">
        <f>Table1[[#This Row],[Price]]*Table1[[#This Row],[Unit]]</f>
        <v>1702</v>
      </c>
      <c r="I493">
        <f>IF(Table1[[#This Row],[Region]]="West",Table1[[#This Row],[Total]]*0.9,IF(Table1[[#This Row],[Month]]="Dec",Table1[[#This Row],[Total]]*0.9,0))</f>
        <v>1531.8</v>
      </c>
      <c r="J493">
        <f>Table1[[#This Row],[Total]]-Table1[[#This Row],[Discount]]</f>
        <v>170.20000000000005</v>
      </c>
    </row>
    <row r="494" spans="1:10">
      <c r="A494">
        <v>228</v>
      </c>
      <c r="B494" t="s">
        <v>24</v>
      </c>
      <c r="C494" t="s">
        <v>15</v>
      </c>
      <c r="D494">
        <f>VLOOKUP(Table1[[#This Row],[Product]],'Income Statements'!$C$4:$E$7,3,TRUE)</f>
        <v>48</v>
      </c>
      <c r="E494" t="s">
        <v>9</v>
      </c>
      <c r="F494" t="s">
        <v>25</v>
      </c>
      <c r="G494">
        <v>2</v>
      </c>
      <c r="H494">
        <f>Table1[[#This Row],[Price]]*Table1[[#This Row],[Unit]]</f>
        <v>96</v>
      </c>
      <c r="I494">
        <f>IF(Table1[[#This Row],[Region]]="West",Table1[[#This Row],[Total]]*0.9,IF(Table1[[#This Row],[Month]]="Dec",Table1[[#This Row],[Total]]*0.9,0))</f>
        <v>86.4</v>
      </c>
      <c r="J494">
        <f>Table1[[#This Row],[Total]]-Table1[[#This Row],[Discount]]</f>
        <v>9.5999999999999943</v>
      </c>
    </row>
    <row r="495" spans="1:10">
      <c r="A495">
        <v>372</v>
      </c>
      <c r="B495" t="s">
        <v>24</v>
      </c>
      <c r="C495" t="s">
        <v>8</v>
      </c>
      <c r="D495">
        <f>VLOOKUP(Table1[[#This Row],[Product]],'Income Statements'!$C$4:$E$7,3,TRUE)</f>
        <v>46</v>
      </c>
      <c r="E495" t="s">
        <v>9</v>
      </c>
      <c r="F495" t="s">
        <v>25</v>
      </c>
      <c r="G495">
        <v>4</v>
      </c>
      <c r="H495">
        <f>Table1[[#This Row],[Price]]*Table1[[#This Row],[Unit]]</f>
        <v>184</v>
      </c>
      <c r="I495">
        <f>IF(Table1[[#This Row],[Region]]="West",Table1[[#This Row],[Total]]*0.9,IF(Table1[[#This Row],[Month]]="Dec",Table1[[#This Row],[Total]]*0.9,0))</f>
        <v>165.6</v>
      </c>
      <c r="J495">
        <f>Table1[[#This Row],[Total]]-Table1[[#This Row],[Discount]]</f>
        <v>18.400000000000006</v>
      </c>
    </row>
    <row r="496" spans="1:10">
      <c r="A496">
        <v>503</v>
      </c>
      <c r="B496" t="s">
        <v>24</v>
      </c>
      <c r="C496" t="s">
        <v>15</v>
      </c>
      <c r="D496">
        <f>VLOOKUP(Table1[[#This Row],[Product]],'Income Statements'!$C$4:$E$7,3,TRUE)</f>
        <v>48</v>
      </c>
      <c r="E496" t="s">
        <v>9</v>
      </c>
      <c r="F496" t="s">
        <v>11</v>
      </c>
      <c r="G496">
        <v>24</v>
      </c>
      <c r="H496">
        <f>Table1[[#This Row],[Price]]*Table1[[#This Row],[Unit]]</f>
        <v>1152</v>
      </c>
      <c r="I496">
        <f>IF(Table1[[#This Row],[Region]]="West",Table1[[#This Row],[Total]]*0.9,IF(Table1[[#This Row],[Month]]="Dec",Table1[[#This Row],[Total]]*0.9,0))</f>
        <v>0</v>
      </c>
      <c r="J496">
        <f>Table1[[#This Row],[Total]]-Table1[[#This Row],[Discount]]</f>
        <v>1152</v>
      </c>
    </row>
    <row r="497" spans="1:10">
      <c r="A497">
        <v>659</v>
      </c>
      <c r="B497" t="s">
        <v>24</v>
      </c>
      <c r="C497" t="s">
        <v>12</v>
      </c>
      <c r="D497">
        <f>VLOOKUP(Table1[[#This Row],[Product]],'Income Statements'!$C$4:$E$7,3,TRUE)</f>
        <v>62</v>
      </c>
      <c r="E497" t="s">
        <v>9</v>
      </c>
      <c r="F497" t="s">
        <v>7</v>
      </c>
      <c r="G497">
        <v>40</v>
      </c>
      <c r="H497">
        <f>Table1[[#This Row],[Price]]*Table1[[#This Row],[Unit]]</f>
        <v>2480</v>
      </c>
      <c r="I497">
        <f>IF(Table1[[#This Row],[Region]]="West",Table1[[#This Row],[Total]]*0.9,IF(Table1[[#This Row],[Month]]="Dec",Table1[[#This Row],[Total]]*0.9,0))</f>
        <v>0</v>
      </c>
      <c r="J497">
        <f>Table1[[#This Row],[Total]]-Table1[[#This Row],[Discount]]</f>
        <v>2480</v>
      </c>
    </row>
    <row r="498" spans="1:10">
      <c r="A498">
        <v>861</v>
      </c>
      <c r="B498" t="s">
        <v>24</v>
      </c>
      <c r="C498" t="s">
        <v>12</v>
      </c>
      <c r="D498">
        <f>VLOOKUP(Table1[[#This Row],[Product]],'Income Statements'!$C$4:$E$7,3,TRUE)</f>
        <v>62</v>
      </c>
      <c r="E498" t="s">
        <v>9</v>
      </c>
      <c r="F498" t="s">
        <v>18</v>
      </c>
      <c r="G498">
        <v>47</v>
      </c>
      <c r="H498">
        <f>Table1[[#This Row],[Price]]*Table1[[#This Row],[Unit]]</f>
        <v>2914</v>
      </c>
      <c r="I498">
        <f>IF(Table1[[#This Row],[Region]]="West",Table1[[#This Row],[Total]]*0.9,IF(Table1[[#This Row],[Month]]="Dec",Table1[[#This Row],[Total]]*0.9,0))</f>
        <v>0</v>
      </c>
      <c r="J498">
        <f>Table1[[#This Row],[Total]]-Table1[[#This Row],[Discount]]</f>
        <v>2914</v>
      </c>
    </row>
    <row r="499" spans="1:10">
      <c r="A499">
        <v>999</v>
      </c>
      <c r="B499" t="s">
        <v>24</v>
      </c>
      <c r="C499" t="s">
        <v>12</v>
      </c>
      <c r="D499">
        <f>VLOOKUP(Table1[[#This Row],[Product]],'Income Statements'!$C$4:$E$7,3,TRUE)</f>
        <v>62</v>
      </c>
      <c r="E499" t="s">
        <v>9</v>
      </c>
      <c r="F499" t="s">
        <v>25</v>
      </c>
      <c r="G499">
        <v>24</v>
      </c>
      <c r="H499">
        <f>Table1[[#This Row],[Price]]*Table1[[#This Row],[Unit]]</f>
        <v>1488</v>
      </c>
      <c r="I499">
        <f>IF(Table1[[#This Row],[Region]]="West",Table1[[#This Row],[Total]]*0.9,IF(Table1[[#This Row],[Month]]="Dec",Table1[[#This Row],[Total]]*0.9,0))</f>
        <v>1339.2</v>
      </c>
      <c r="J499">
        <f>Table1[[#This Row],[Total]]-Table1[[#This Row],[Discount]]</f>
        <v>148.79999999999995</v>
      </c>
    </row>
    <row r="500" spans="1:10">
      <c r="A500">
        <v>283</v>
      </c>
      <c r="B500" t="s">
        <v>24</v>
      </c>
      <c r="C500" t="s">
        <v>15</v>
      </c>
      <c r="D500">
        <f>VLOOKUP(Table1[[#This Row],[Product]],'Income Statements'!$C$4:$E$7,3,TRUE)</f>
        <v>48</v>
      </c>
      <c r="E500" t="s">
        <v>26</v>
      </c>
      <c r="F500" t="s">
        <v>7</v>
      </c>
      <c r="G500">
        <v>36</v>
      </c>
      <c r="H500">
        <f>Table1[[#This Row],[Price]]*Table1[[#This Row],[Unit]]</f>
        <v>1728</v>
      </c>
      <c r="I500">
        <f>IF(Table1[[#This Row],[Region]]="West",Table1[[#This Row],[Total]]*0.9,IF(Table1[[#This Row],[Month]]="Dec",Table1[[#This Row],[Total]]*0.9,0))</f>
        <v>0</v>
      </c>
      <c r="J500">
        <f>Table1[[#This Row],[Total]]-Table1[[#This Row],[Discount]]</f>
        <v>1728</v>
      </c>
    </row>
    <row r="501" spans="1:10">
      <c r="A501">
        <v>411</v>
      </c>
      <c r="B501" t="s">
        <v>24</v>
      </c>
      <c r="C501" t="s">
        <v>12</v>
      </c>
      <c r="D501">
        <f>VLOOKUP(Table1[[#This Row],[Product]],'Income Statements'!$C$4:$E$7,3,TRUE)</f>
        <v>62</v>
      </c>
      <c r="E501" t="s">
        <v>26</v>
      </c>
      <c r="F501" t="s">
        <v>7</v>
      </c>
      <c r="G501">
        <v>39</v>
      </c>
      <c r="H501">
        <f>Table1[[#This Row],[Price]]*Table1[[#This Row],[Unit]]</f>
        <v>2418</v>
      </c>
      <c r="I501">
        <f>IF(Table1[[#This Row],[Region]]="West",Table1[[#This Row],[Total]]*0.9,IF(Table1[[#This Row],[Month]]="Dec",Table1[[#This Row],[Total]]*0.9,0))</f>
        <v>0</v>
      </c>
      <c r="J501">
        <f>Table1[[#This Row],[Total]]-Table1[[#This Row],[Discount]]</f>
        <v>2418</v>
      </c>
    </row>
    <row r="502" spans="1:10">
      <c r="A502">
        <v>477</v>
      </c>
      <c r="B502" t="s">
        <v>24</v>
      </c>
      <c r="C502" t="s">
        <v>12</v>
      </c>
      <c r="D502">
        <f>VLOOKUP(Table1[[#This Row],[Product]],'Income Statements'!$C$4:$E$7,3,TRUE)</f>
        <v>62</v>
      </c>
      <c r="E502" t="s">
        <v>26</v>
      </c>
      <c r="F502" t="s">
        <v>11</v>
      </c>
      <c r="G502">
        <v>12</v>
      </c>
      <c r="H502">
        <f>Table1[[#This Row],[Price]]*Table1[[#This Row],[Unit]]</f>
        <v>744</v>
      </c>
      <c r="I502">
        <f>IF(Table1[[#This Row],[Region]]="West",Table1[[#This Row],[Total]]*0.9,IF(Table1[[#This Row],[Month]]="Dec",Table1[[#This Row],[Total]]*0.9,0))</f>
        <v>0</v>
      </c>
      <c r="J502">
        <f>Table1[[#This Row],[Total]]-Table1[[#This Row],[Discount]]</f>
        <v>744</v>
      </c>
    </row>
    <row r="503" spans="1:10">
      <c r="A503">
        <v>494</v>
      </c>
      <c r="B503" t="s">
        <v>24</v>
      </c>
      <c r="C503" t="s">
        <v>12</v>
      </c>
      <c r="D503">
        <f>VLOOKUP(Table1[[#This Row],[Product]],'Income Statements'!$C$4:$E$7,3,TRUE)</f>
        <v>62</v>
      </c>
      <c r="E503" t="s">
        <v>26</v>
      </c>
      <c r="F503" t="s">
        <v>7</v>
      </c>
      <c r="G503">
        <v>34</v>
      </c>
      <c r="H503">
        <f>Table1[[#This Row],[Price]]*Table1[[#This Row],[Unit]]</f>
        <v>2108</v>
      </c>
      <c r="I503">
        <f>IF(Table1[[#This Row],[Region]]="West",Table1[[#This Row],[Total]]*0.9,IF(Table1[[#This Row],[Month]]="Dec",Table1[[#This Row],[Total]]*0.9,0))</f>
        <v>0</v>
      </c>
      <c r="J503">
        <f>Table1[[#This Row],[Total]]-Table1[[#This Row],[Discount]]</f>
        <v>2108</v>
      </c>
    </row>
    <row r="504" spans="1:10">
      <c r="A504">
        <v>525</v>
      </c>
      <c r="B504" t="s">
        <v>24</v>
      </c>
      <c r="C504" t="s">
        <v>27</v>
      </c>
      <c r="D504">
        <f>VLOOKUP(Table1[[#This Row],[Product]],'Income Statements'!$C$4:$E$7,3,TRUE)</f>
        <v>35</v>
      </c>
      <c r="E504" t="s">
        <v>26</v>
      </c>
      <c r="F504" t="s">
        <v>18</v>
      </c>
      <c r="G504">
        <v>42</v>
      </c>
      <c r="H504">
        <f>Table1[[#This Row],[Price]]*Table1[[#This Row],[Unit]]</f>
        <v>1470</v>
      </c>
      <c r="I504">
        <f>IF(Table1[[#This Row],[Region]]="West",Table1[[#This Row],[Total]]*0.9,IF(Table1[[#This Row],[Month]]="Dec",Table1[[#This Row],[Total]]*0.9,0))</f>
        <v>0</v>
      </c>
      <c r="J504">
        <f>Table1[[#This Row],[Total]]-Table1[[#This Row],[Discount]]</f>
        <v>1470</v>
      </c>
    </row>
    <row r="505" spans="1:10">
      <c r="A505">
        <v>750</v>
      </c>
      <c r="B505" t="s">
        <v>24</v>
      </c>
      <c r="C505" t="s">
        <v>12</v>
      </c>
      <c r="D505">
        <f>VLOOKUP(Table1[[#This Row],[Product]],'Income Statements'!$C$4:$E$7,3,TRUE)</f>
        <v>62</v>
      </c>
      <c r="E505" t="s">
        <v>26</v>
      </c>
      <c r="F505" t="s">
        <v>18</v>
      </c>
      <c r="G505">
        <v>4</v>
      </c>
      <c r="H505">
        <f>Table1[[#This Row],[Price]]*Table1[[#This Row],[Unit]]</f>
        <v>248</v>
      </c>
      <c r="I505">
        <f>IF(Table1[[#This Row],[Region]]="West",Table1[[#This Row],[Total]]*0.9,IF(Table1[[#This Row],[Month]]="Dec",Table1[[#This Row],[Total]]*0.9,0))</f>
        <v>0</v>
      </c>
      <c r="J505">
        <f>Table1[[#This Row],[Total]]-Table1[[#This Row],[Discount]]</f>
        <v>248</v>
      </c>
    </row>
    <row r="506" spans="1:10">
      <c r="A506">
        <v>802</v>
      </c>
      <c r="B506" t="s">
        <v>24</v>
      </c>
      <c r="C506" t="s">
        <v>27</v>
      </c>
      <c r="D506">
        <f>VLOOKUP(Table1[[#This Row],[Product]],'Income Statements'!$C$4:$E$7,3,TRUE)</f>
        <v>35</v>
      </c>
      <c r="E506" t="s">
        <v>26</v>
      </c>
      <c r="F506" t="s">
        <v>25</v>
      </c>
      <c r="G506">
        <v>10</v>
      </c>
      <c r="H506">
        <f>Table1[[#This Row],[Price]]*Table1[[#This Row],[Unit]]</f>
        <v>350</v>
      </c>
      <c r="I506">
        <f>IF(Table1[[#This Row],[Region]]="West",Table1[[#This Row],[Total]]*0.9,IF(Table1[[#This Row],[Month]]="Dec",Table1[[#This Row],[Total]]*0.9,0))</f>
        <v>315</v>
      </c>
      <c r="J506">
        <f>Table1[[#This Row],[Total]]-Table1[[#This Row],[Discount]]</f>
        <v>35</v>
      </c>
    </row>
    <row r="507" spans="1:10">
      <c r="A507">
        <v>819</v>
      </c>
      <c r="B507" t="s">
        <v>24</v>
      </c>
      <c r="C507" t="s">
        <v>8</v>
      </c>
      <c r="D507">
        <f>VLOOKUP(Table1[[#This Row],[Product]],'Income Statements'!$C$4:$E$7,3,TRUE)</f>
        <v>46</v>
      </c>
      <c r="E507" t="s">
        <v>26</v>
      </c>
      <c r="F507" t="s">
        <v>18</v>
      </c>
      <c r="G507">
        <v>8</v>
      </c>
      <c r="H507">
        <f>Table1[[#This Row],[Price]]*Table1[[#This Row],[Unit]]</f>
        <v>368</v>
      </c>
      <c r="I507">
        <f>IF(Table1[[#This Row],[Region]]="West",Table1[[#This Row],[Total]]*0.9,IF(Table1[[#This Row],[Month]]="Dec",Table1[[#This Row],[Total]]*0.9,0))</f>
        <v>0</v>
      </c>
      <c r="J507">
        <f>Table1[[#This Row],[Total]]-Table1[[#This Row],[Discount]]</f>
        <v>368</v>
      </c>
    </row>
    <row r="508" spans="1:10">
      <c r="A508">
        <v>850</v>
      </c>
      <c r="B508" t="s">
        <v>24</v>
      </c>
      <c r="C508" t="s">
        <v>8</v>
      </c>
      <c r="D508">
        <f>VLOOKUP(Table1[[#This Row],[Product]],'Income Statements'!$C$4:$E$7,3,TRUE)</f>
        <v>46</v>
      </c>
      <c r="E508" t="s">
        <v>26</v>
      </c>
      <c r="F508" t="s">
        <v>18</v>
      </c>
      <c r="G508">
        <v>23</v>
      </c>
      <c r="H508">
        <f>Table1[[#This Row],[Price]]*Table1[[#This Row],[Unit]]</f>
        <v>1058</v>
      </c>
      <c r="I508">
        <f>IF(Table1[[#This Row],[Region]]="West",Table1[[#This Row],[Total]]*0.9,IF(Table1[[#This Row],[Month]]="Dec",Table1[[#This Row],[Total]]*0.9,0))</f>
        <v>0</v>
      </c>
      <c r="J508">
        <f>Table1[[#This Row],[Total]]-Table1[[#This Row],[Discount]]</f>
        <v>1058</v>
      </c>
    </row>
    <row r="509" spans="1:10">
      <c r="A509">
        <v>947</v>
      </c>
      <c r="B509" t="s">
        <v>24</v>
      </c>
      <c r="C509" t="s">
        <v>12</v>
      </c>
      <c r="D509">
        <f>VLOOKUP(Table1[[#This Row],[Product]],'Income Statements'!$C$4:$E$7,3,TRUE)</f>
        <v>62</v>
      </c>
      <c r="E509" t="s">
        <v>26</v>
      </c>
      <c r="F509" t="s">
        <v>18</v>
      </c>
      <c r="G509">
        <v>40</v>
      </c>
      <c r="H509">
        <f>Table1[[#This Row],[Price]]*Table1[[#This Row],[Unit]]</f>
        <v>2480</v>
      </c>
      <c r="I509">
        <f>IF(Table1[[#This Row],[Region]]="West",Table1[[#This Row],[Total]]*0.9,IF(Table1[[#This Row],[Month]]="Dec",Table1[[#This Row],[Total]]*0.9,0))</f>
        <v>0</v>
      </c>
      <c r="J509">
        <f>Table1[[#This Row],[Total]]-Table1[[#This Row],[Discount]]</f>
        <v>2480</v>
      </c>
    </row>
    <row r="510" spans="1:10">
      <c r="A510">
        <v>993</v>
      </c>
      <c r="B510" t="s">
        <v>24</v>
      </c>
      <c r="C510" t="s">
        <v>15</v>
      </c>
      <c r="D510">
        <f>VLOOKUP(Table1[[#This Row],[Product]],'Income Statements'!$C$4:$E$7,3,TRUE)</f>
        <v>48</v>
      </c>
      <c r="E510" t="s">
        <v>26</v>
      </c>
      <c r="F510" t="s">
        <v>18</v>
      </c>
      <c r="G510">
        <v>37</v>
      </c>
      <c r="H510">
        <f>Table1[[#This Row],[Price]]*Table1[[#This Row],[Unit]]</f>
        <v>1776</v>
      </c>
      <c r="I510">
        <f>IF(Table1[[#This Row],[Region]]="West",Table1[[#This Row],[Total]]*0.9,IF(Table1[[#This Row],[Month]]="Dec",Table1[[#This Row],[Total]]*0.9,0))</f>
        <v>0</v>
      </c>
      <c r="J510">
        <f>Table1[[#This Row],[Total]]-Table1[[#This Row],[Discount]]</f>
        <v>1776</v>
      </c>
    </row>
    <row r="511" spans="1:10">
      <c r="A511">
        <v>141</v>
      </c>
      <c r="B511" t="s">
        <v>24</v>
      </c>
      <c r="C511" t="s">
        <v>12</v>
      </c>
      <c r="D511">
        <f>VLOOKUP(Table1[[#This Row],[Product]],'Income Statements'!$C$4:$E$7,3,TRUE)</f>
        <v>62</v>
      </c>
      <c r="E511" t="s">
        <v>22</v>
      </c>
      <c r="F511" t="s">
        <v>18</v>
      </c>
      <c r="G511">
        <v>21</v>
      </c>
      <c r="H511">
        <f>Table1[[#This Row],[Price]]*Table1[[#This Row],[Unit]]</f>
        <v>1302</v>
      </c>
      <c r="I511">
        <f>IF(Table1[[#This Row],[Region]]="West",Table1[[#This Row],[Total]]*0.9,IF(Table1[[#This Row],[Month]]="Dec",Table1[[#This Row],[Total]]*0.9,0))</f>
        <v>1171.8</v>
      </c>
      <c r="J511">
        <f>Table1[[#This Row],[Total]]-Table1[[#This Row],[Discount]]</f>
        <v>130.20000000000005</v>
      </c>
    </row>
    <row r="512" spans="1:10">
      <c r="A512">
        <v>259</v>
      </c>
      <c r="B512" t="s">
        <v>24</v>
      </c>
      <c r="C512" t="s">
        <v>8</v>
      </c>
      <c r="D512">
        <f>VLOOKUP(Table1[[#This Row],[Product]],'Income Statements'!$C$4:$E$7,3,TRUE)</f>
        <v>46</v>
      </c>
      <c r="E512" t="s">
        <v>22</v>
      </c>
      <c r="F512" t="s">
        <v>25</v>
      </c>
      <c r="G512">
        <v>10</v>
      </c>
      <c r="H512">
        <f>Table1[[#This Row],[Price]]*Table1[[#This Row],[Unit]]</f>
        <v>460</v>
      </c>
      <c r="I512">
        <f>IF(Table1[[#This Row],[Region]]="West",Table1[[#This Row],[Total]]*0.9,IF(Table1[[#This Row],[Month]]="Dec",Table1[[#This Row],[Total]]*0.9,0))</f>
        <v>414</v>
      </c>
      <c r="J512">
        <f>Table1[[#This Row],[Total]]-Table1[[#This Row],[Discount]]</f>
        <v>46</v>
      </c>
    </row>
    <row r="513" spans="1:10">
      <c r="A513">
        <v>673</v>
      </c>
      <c r="B513" t="s">
        <v>24</v>
      </c>
      <c r="C513" t="s">
        <v>15</v>
      </c>
      <c r="D513">
        <f>VLOOKUP(Table1[[#This Row],[Product]],'Income Statements'!$C$4:$E$7,3,TRUE)</f>
        <v>48</v>
      </c>
      <c r="E513" t="s">
        <v>22</v>
      </c>
      <c r="F513" t="s">
        <v>11</v>
      </c>
      <c r="G513">
        <v>46</v>
      </c>
      <c r="H513">
        <f>Table1[[#This Row],[Price]]*Table1[[#This Row],[Unit]]</f>
        <v>2208</v>
      </c>
      <c r="I513">
        <f>IF(Table1[[#This Row],[Region]]="West",Table1[[#This Row],[Total]]*0.9,IF(Table1[[#This Row],[Month]]="Dec",Table1[[#This Row],[Total]]*0.9,0))</f>
        <v>1987.2</v>
      </c>
      <c r="J513">
        <f>Table1[[#This Row],[Total]]-Table1[[#This Row],[Discount]]</f>
        <v>220.79999999999995</v>
      </c>
    </row>
    <row r="514" spans="1:10">
      <c r="A514">
        <v>837</v>
      </c>
      <c r="B514" t="s">
        <v>24</v>
      </c>
      <c r="C514" t="s">
        <v>27</v>
      </c>
      <c r="D514">
        <f>VLOOKUP(Table1[[#This Row],[Product]],'Income Statements'!$C$4:$E$7,3,TRUE)</f>
        <v>35</v>
      </c>
      <c r="E514" t="s">
        <v>22</v>
      </c>
      <c r="F514" t="s">
        <v>18</v>
      </c>
      <c r="G514">
        <v>24</v>
      </c>
      <c r="H514">
        <f>Table1[[#This Row],[Price]]*Table1[[#This Row],[Unit]]</f>
        <v>840</v>
      </c>
      <c r="I514">
        <f>IF(Table1[[#This Row],[Region]]="West",Table1[[#This Row],[Total]]*0.9,IF(Table1[[#This Row],[Month]]="Dec",Table1[[#This Row],[Total]]*0.9,0))</f>
        <v>756</v>
      </c>
      <c r="J514">
        <f>Table1[[#This Row],[Total]]-Table1[[#This Row],[Discount]]</f>
        <v>84</v>
      </c>
    </row>
    <row r="515" spans="1:10">
      <c r="A515">
        <v>839</v>
      </c>
      <c r="B515" t="s">
        <v>24</v>
      </c>
      <c r="C515" t="s">
        <v>27</v>
      </c>
      <c r="D515">
        <f>VLOOKUP(Table1[[#This Row],[Product]],'Income Statements'!$C$4:$E$7,3,TRUE)</f>
        <v>35</v>
      </c>
      <c r="E515" t="s">
        <v>22</v>
      </c>
      <c r="F515" t="s">
        <v>7</v>
      </c>
      <c r="G515">
        <v>39</v>
      </c>
      <c r="H515">
        <f>Table1[[#This Row],[Price]]*Table1[[#This Row],[Unit]]</f>
        <v>1365</v>
      </c>
      <c r="I515">
        <f>IF(Table1[[#This Row],[Region]]="West",Table1[[#This Row],[Total]]*0.9,IF(Table1[[#This Row],[Month]]="Dec",Table1[[#This Row],[Total]]*0.9,0))</f>
        <v>1228.5</v>
      </c>
      <c r="J515">
        <f>Table1[[#This Row],[Total]]-Table1[[#This Row],[Discount]]</f>
        <v>136.5</v>
      </c>
    </row>
    <row r="516" spans="1:10">
      <c r="A516">
        <v>876</v>
      </c>
      <c r="B516" t="s">
        <v>24</v>
      </c>
      <c r="C516" t="s">
        <v>12</v>
      </c>
      <c r="D516">
        <f>VLOOKUP(Table1[[#This Row],[Product]],'Income Statements'!$C$4:$E$7,3,TRUE)</f>
        <v>62</v>
      </c>
      <c r="E516" t="s">
        <v>22</v>
      </c>
      <c r="F516" t="s">
        <v>11</v>
      </c>
      <c r="G516">
        <v>48</v>
      </c>
      <c r="H516">
        <f>Table1[[#This Row],[Price]]*Table1[[#This Row],[Unit]]</f>
        <v>2976</v>
      </c>
      <c r="I516">
        <f>IF(Table1[[#This Row],[Region]]="West",Table1[[#This Row],[Total]]*0.9,IF(Table1[[#This Row],[Month]]="Dec",Table1[[#This Row],[Total]]*0.9,0))</f>
        <v>2678.4</v>
      </c>
      <c r="J516">
        <f>Table1[[#This Row],[Total]]-Table1[[#This Row],[Discount]]</f>
        <v>297.59999999999991</v>
      </c>
    </row>
    <row r="517" spans="1:10">
      <c r="A517">
        <v>49</v>
      </c>
      <c r="B517" t="s">
        <v>24</v>
      </c>
      <c r="C517" t="s">
        <v>8</v>
      </c>
      <c r="D517">
        <f>VLOOKUP(Table1[[#This Row],[Product]],'Income Statements'!$C$4:$E$7,3,TRUE)</f>
        <v>46</v>
      </c>
      <c r="E517" t="s">
        <v>28</v>
      </c>
      <c r="F517" t="s">
        <v>11</v>
      </c>
      <c r="G517">
        <v>32</v>
      </c>
      <c r="H517">
        <f>Table1[[#This Row],[Price]]*Table1[[#This Row],[Unit]]</f>
        <v>1472</v>
      </c>
      <c r="I517">
        <f>IF(Table1[[#This Row],[Region]]="West",Table1[[#This Row],[Total]]*0.9,IF(Table1[[#This Row],[Month]]="Dec",Table1[[#This Row],[Total]]*0.9,0))</f>
        <v>0</v>
      </c>
      <c r="J517">
        <f>Table1[[#This Row],[Total]]-Table1[[#This Row],[Discount]]</f>
        <v>1472</v>
      </c>
    </row>
    <row r="518" spans="1:10">
      <c r="A518">
        <v>59</v>
      </c>
      <c r="B518" t="s">
        <v>24</v>
      </c>
      <c r="C518" t="s">
        <v>27</v>
      </c>
      <c r="D518">
        <f>VLOOKUP(Table1[[#This Row],[Product]],'Income Statements'!$C$4:$E$7,3,TRUE)</f>
        <v>35</v>
      </c>
      <c r="E518" t="s">
        <v>28</v>
      </c>
      <c r="F518" t="s">
        <v>11</v>
      </c>
      <c r="G518">
        <v>27</v>
      </c>
      <c r="H518">
        <f>Table1[[#This Row],[Price]]*Table1[[#This Row],[Unit]]</f>
        <v>945</v>
      </c>
      <c r="I518">
        <f>IF(Table1[[#This Row],[Region]]="West",Table1[[#This Row],[Total]]*0.9,IF(Table1[[#This Row],[Month]]="Dec",Table1[[#This Row],[Total]]*0.9,0))</f>
        <v>0</v>
      </c>
      <c r="J518">
        <f>Table1[[#This Row],[Total]]-Table1[[#This Row],[Discount]]</f>
        <v>945</v>
      </c>
    </row>
    <row r="519" spans="1:10">
      <c r="A519">
        <v>330</v>
      </c>
      <c r="B519" t="s">
        <v>24</v>
      </c>
      <c r="C519" t="s">
        <v>8</v>
      </c>
      <c r="D519">
        <f>VLOOKUP(Table1[[#This Row],[Product]],'Income Statements'!$C$4:$E$7,3,TRUE)</f>
        <v>46</v>
      </c>
      <c r="E519" t="s">
        <v>28</v>
      </c>
      <c r="F519" t="s">
        <v>11</v>
      </c>
      <c r="G519">
        <v>43</v>
      </c>
      <c r="H519">
        <f>Table1[[#This Row],[Price]]*Table1[[#This Row],[Unit]]</f>
        <v>1978</v>
      </c>
      <c r="I519">
        <f>IF(Table1[[#This Row],[Region]]="West",Table1[[#This Row],[Total]]*0.9,IF(Table1[[#This Row],[Month]]="Dec",Table1[[#This Row],[Total]]*0.9,0))</f>
        <v>0</v>
      </c>
      <c r="J519">
        <f>Table1[[#This Row],[Total]]-Table1[[#This Row],[Discount]]</f>
        <v>1978</v>
      </c>
    </row>
    <row r="520" spans="1:10">
      <c r="A520">
        <v>440</v>
      </c>
      <c r="B520" t="s">
        <v>24</v>
      </c>
      <c r="C520" t="s">
        <v>12</v>
      </c>
      <c r="D520">
        <f>VLOOKUP(Table1[[#This Row],[Product]],'Income Statements'!$C$4:$E$7,3,TRUE)</f>
        <v>62</v>
      </c>
      <c r="E520" t="s">
        <v>28</v>
      </c>
      <c r="F520" t="s">
        <v>18</v>
      </c>
      <c r="G520">
        <v>36</v>
      </c>
      <c r="H520">
        <f>Table1[[#This Row],[Price]]*Table1[[#This Row],[Unit]]</f>
        <v>2232</v>
      </c>
      <c r="I520">
        <f>IF(Table1[[#This Row],[Region]]="West",Table1[[#This Row],[Total]]*0.9,IF(Table1[[#This Row],[Month]]="Dec",Table1[[#This Row],[Total]]*0.9,0))</f>
        <v>0</v>
      </c>
      <c r="J520">
        <f>Table1[[#This Row],[Total]]-Table1[[#This Row],[Discount]]</f>
        <v>2232</v>
      </c>
    </row>
    <row r="521" spans="1:10">
      <c r="A521">
        <v>553</v>
      </c>
      <c r="B521" t="s">
        <v>24</v>
      </c>
      <c r="C521" t="s">
        <v>12</v>
      </c>
      <c r="D521">
        <f>VLOOKUP(Table1[[#This Row],[Product]],'Income Statements'!$C$4:$E$7,3,TRUE)</f>
        <v>62</v>
      </c>
      <c r="E521" t="s">
        <v>28</v>
      </c>
      <c r="F521" t="s">
        <v>11</v>
      </c>
      <c r="G521">
        <v>1</v>
      </c>
      <c r="H521">
        <f>Table1[[#This Row],[Price]]*Table1[[#This Row],[Unit]]</f>
        <v>62</v>
      </c>
      <c r="I521">
        <f>IF(Table1[[#This Row],[Region]]="West",Table1[[#This Row],[Total]]*0.9,IF(Table1[[#This Row],[Month]]="Dec",Table1[[#This Row],[Total]]*0.9,0))</f>
        <v>0</v>
      </c>
      <c r="J521">
        <f>Table1[[#This Row],[Total]]-Table1[[#This Row],[Discount]]</f>
        <v>62</v>
      </c>
    </row>
    <row r="522" spans="1:10">
      <c r="A522">
        <v>35</v>
      </c>
      <c r="B522" t="s">
        <v>24</v>
      </c>
      <c r="C522" t="s">
        <v>8</v>
      </c>
      <c r="D522">
        <f>VLOOKUP(Table1[[#This Row],[Product]],'Income Statements'!$C$4:$E$7,3,TRUE)</f>
        <v>46</v>
      </c>
      <c r="E522" t="s">
        <v>20</v>
      </c>
      <c r="F522" t="s">
        <v>11</v>
      </c>
      <c r="G522">
        <v>39</v>
      </c>
      <c r="H522">
        <f>Table1[[#This Row],[Price]]*Table1[[#This Row],[Unit]]</f>
        <v>1794</v>
      </c>
      <c r="I522">
        <f>IF(Table1[[#This Row],[Region]]="West",Table1[[#This Row],[Total]]*0.9,IF(Table1[[#This Row],[Month]]="Dec",Table1[[#This Row],[Total]]*0.9,0))</f>
        <v>0</v>
      </c>
      <c r="J522">
        <f>Table1[[#This Row],[Total]]-Table1[[#This Row],[Discount]]</f>
        <v>1794</v>
      </c>
    </row>
    <row r="523" spans="1:10">
      <c r="A523">
        <v>205</v>
      </c>
      <c r="B523" t="s">
        <v>24</v>
      </c>
      <c r="C523" t="s">
        <v>12</v>
      </c>
      <c r="D523">
        <f>VLOOKUP(Table1[[#This Row],[Product]],'Income Statements'!$C$4:$E$7,3,TRUE)</f>
        <v>62</v>
      </c>
      <c r="E523" t="s">
        <v>20</v>
      </c>
      <c r="F523" t="s">
        <v>25</v>
      </c>
      <c r="G523">
        <v>18</v>
      </c>
      <c r="H523">
        <f>Table1[[#This Row],[Price]]*Table1[[#This Row],[Unit]]</f>
        <v>1116</v>
      </c>
      <c r="I523">
        <f>IF(Table1[[#This Row],[Region]]="West",Table1[[#This Row],[Total]]*0.9,IF(Table1[[#This Row],[Month]]="Dec",Table1[[#This Row],[Total]]*0.9,0))</f>
        <v>1004.4</v>
      </c>
      <c r="J523">
        <f>Table1[[#This Row],[Total]]-Table1[[#This Row],[Discount]]</f>
        <v>111.60000000000002</v>
      </c>
    </row>
    <row r="524" spans="1:10">
      <c r="A524">
        <v>505</v>
      </c>
      <c r="B524" t="s">
        <v>24</v>
      </c>
      <c r="C524" t="s">
        <v>15</v>
      </c>
      <c r="D524">
        <f>VLOOKUP(Table1[[#This Row],[Product]],'Income Statements'!$C$4:$E$7,3,TRUE)</f>
        <v>48</v>
      </c>
      <c r="E524" t="s">
        <v>20</v>
      </c>
      <c r="F524" t="s">
        <v>11</v>
      </c>
      <c r="G524">
        <v>12</v>
      </c>
      <c r="H524">
        <f>Table1[[#This Row],[Price]]*Table1[[#This Row],[Unit]]</f>
        <v>576</v>
      </c>
      <c r="I524">
        <f>IF(Table1[[#This Row],[Region]]="West",Table1[[#This Row],[Total]]*0.9,IF(Table1[[#This Row],[Month]]="Dec",Table1[[#This Row],[Total]]*0.9,0))</f>
        <v>0</v>
      </c>
      <c r="J524">
        <f>Table1[[#This Row],[Total]]-Table1[[#This Row],[Discount]]</f>
        <v>576</v>
      </c>
    </row>
    <row r="525" spans="1:10">
      <c r="A525">
        <v>589</v>
      </c>
      <c r="B525" t="s">
        <v>24</v>
      </c>
      <c r="C525" t="s">
        <v>27</v>
      </c>
      <c r="D525">
        <f>VLOOKUP(Table1[[#This Row],[Product]],'Income Statements'!$C$4:$E$7,3,TRUE)</f>
        <v>35</v>
      </c>
      <c r="E525" t="s">
        <v>20</v>
      </c>
      <c r="F525" t="s">
        <v>11</v>
      </c>
      <c r="G525">
        <v>12</v>
      </c>
      <c r="H525">
        <f>Table1[[#This Row],[Price]]*Table1[[#This Row],[Unit]]</f>
        <v>420</v>
      </c>
      <c r="I525">
        <f>IF(Table1[[#This Row],[Region]]="West",Table1[[#This Row],[Total]]*0.9,IF(Table1[[#This Row],[Month]]="Dec",Table1[[#This Row],[Total]]*0.9,0))</f>
        <v>0</v>
      </c>
      <c r="J525">
        <f>Table1[[#This Row],[Total]]-Table1[[#This Row],[Discount]]</f>
        <v>420</v>
      </c>
    </row>
    <row r="526" spans="1:10">
      <c r="A526">
        <v>826</v>
      </c>
      <c r="B526" t="s">
        <v>24</v>
      </c>
      <c r="C526" t="s">
        <v>8</v>
      </c>
      <c r="D526">
        <f>VLOOKUP(Table1[[#This Row],[Product]],'Income Statements'!$C$4:$E$7,3,TRUE)</f>
        <v>46</v>
      </c>
      <c r="E526" t="s">
        <v>20</v>
      </c>
      <c r="F526" t="s">
        <v>25</v>
      </c>
      <c r="G526">
        <v>12</v>
      </c>
      <c r="H526">
        <f>Table1[[#This Row],[Price]]*Table1[[#This Row],[Unit]]</f>
        <v>552</v>
      </c>
      <c r="I526">
        <f>IF(Table1[[#This Row],[Region]]="West",Table1[[#This Row],[Total]]*0.9,IF(Table1[[#This Row],[Month]]="Dec",Table1[[#This Row],[Total]]*0.9,0))</f>
        <v>496.8</v>
      </c>
      <c r="J526">
        <f>Table1[[#This Row],[Total]]-Table1[[#This Row],[Discount]]</f>
        <v>55.199999999999989</v>
      </c>
    </row>
    <row r="527" spans="1:10">
      <c r="A527">
        <v>908</v>
      </c>
      <c r="B527" t="s">
        <v>24</v>
      </c>
      <c r="C527" t="s">
        <v>15</v>
      </c>
      <c r="D527">
        <f>VLOOKUP(Table1[[#This Row],[Product]],'Income Statements'!$C$4:$E$7,3,TRUE)</f>
        <v>48</v>
      </c>
      <c r="E527" t="s">
        <v>20</v>
      </c>
      <c r="F527" t="s">
        <v>18</v>
      </c>
      <c r="G527">
        <v>12</v>
      </c>
      <c r="H527">
        <f>Table1[[#This Row],[Price]]*Table1[[#This Row],[Unit]]</f>
        <v>576</v>
      </c>
      <c r="I527">
        <f>IF(Table1[[#This Row],[Region]]="West",Table1[[#This Row],[Total]]*0.9,IF(Table1[[#This Row],[Month]]="Dec",Table1[[#This Row],[Total]]*0.9,0))</f>
        <v>0</v>
      </c>
      <c r="J527">
        <f>Table1[[#This Row],[Total]]-Table1[[#This Row],[Discount]]</f>
        <v>576</v>
      </c>
    </row>
    <row r="528" spans="1:10">
      <c r="A528">
        <v>988</v>
      </c>
      <c r="B528" t="s">
        <v>24</v>
      </c>
      <c r="C528" t="s">
        <v>8</v>
      </c>
      <c r="D528">
        <f>VLOOKUP(Table1[[#This Row],[Product]],'Income Statements'!$C$4:$E$7,3,TRUE)</f>
        <v>46</v>
      </c>
      <c r="E528" t="s">
        <v>20</v>
      </c>
      <c r="F528" t="s">
        <v>11</v>
      </c>
      <c r="G528">
        <v>31</v>
      </c>
      <c r="H528">
        <f>Table1[[#This Row],[Price]]*Table1[[#This Row],[Unit]]</f>
        <v>1426</v>
      </c>
      <c r="I528">
        <f>IF(Table1[[#This Row],[Region]]="West",Table1[[#This Row],[Total]]*0.9,IF(Table1[[#This Row],[Month]]="Dec",Table1[[#This Row],[Total]]*0.9,0))</f>
        <v>0</v>
      </c>
      <c r="J528">
        <f>Table1[[#This Row],[Total]]-Table1[[#This Row],[Discount]]</f>
        <v>1426</v>
      </c>
    </row>
    <row r="529" spans="1:10">
      <c r="A529">
        <v>122</v>
      </c>
      <c r="B529" t="s">
        <v>24</v>
      </c>
      <c r="C529" t="s">
        <v>8</v>
      </c>
      <c r="D529">
        <f>VLOOKUP(Table1[[#This Row],[Product]],'Income Statements'!$C$4:$E$7,3,TRUE)</f>
        <v>46</v>
      </c>
      <c r="E529" t="s">
        <v>16</v>
      </c>
      <c r="F529" t="s">
        <v>18</v>
      </c>
      <c r="G529">
        <v>17</v>
      </c>
      <c r="H529">
        <f>Table1[[#This Row],[Price]]*Table1[[#This Row],[Unit]]</f>
        <v>782</v>
      </c>
      <c r="I529">
        <f>IF(Table1[[#This Row],[Region]]="West",Table1[[#This Row],[Total]]*0.9,IF(Table1[[#This Row],[Month]]="Dec",Table1[[#This Row],[Total]]*0.9,0))</f>
        <v>0</v>
      </c>
      <c r="J529">
        <f>Table1[[#This Row],[Total]]-Table1[[#This Row],[Discount]]</f>
        <v>782</v>
      </c>
    </row>
    <row r="530" spans="1:10">
      <c r="A530">
        <v>124</v>
      </c>
      <c r="B530" t="s">
        <v>24</v>
      </c>
      <c r="C530" t="s">
        <v>8</v>
      </c>
      <c r="D530">
        <f>VLOOKUP(Table1[[#This Row],[Product]],'Income Statements'!$C$4:$E$7,3,TRUE)</f>
        <v>46</v>
      </c>
      <c r="E530" t="s">
        <v>16</v>
      </c>
      <c r="F530" t="s">
        <v>7</v>
      </c>
      <c r="G530">
        <v>25</v>
      </c>
      <c r="H530">
        <f>Table1[[#This Row],[Price]]*Table1[[#This Row],[Unit]]</f>
        <v>1150</v>
      </c>
      <c r="I530">
        <f>IF(Table1[[#This Row],[Region]]="West",Table1[[#This Row],[Total]]*0.9,IF(Table1[[#This Row],[Month]]="Dec",Table1[[#This Row],[Total]]*0.9,0))</f>
        <v>0</v>
      </c>
      <c r="J530">
        <f>Table1[[#This Row],[Total]]-Table1[[#This Row],[Discount]]</f>
        <v>1150</v>
      </c>
    </row>
    <row r="531" spans="1:10">
      <c r="A531">
        <v>151</v>
      </c>
      <c r="B531" t="s">
        <v>24</v>
      </c>
      <c r="C531" t="s">
        <v>8</v>
      </c>
      <c r="D531">
        <f>VLOOKUP(Table1[[#This Row],[Product]],'Income Statements'!$C$4:$E$7,3,TRUE)</f>
        <v>46</v>
      </c>
      <c r="E531" t="s">
        <v>16</v>
      </c>
      <c r="F531" t="s">
        <v>25</v>
      </c>
      <c r="G531">
        <v>23</v>
      </c>
      <c r="H531">
        <f>Table1[[#This Row],[Price]]*Table1[[#This Row],[Unit]]</f>
        <v>1058</v>
      </c>
      <c r="I531">
        <f>IF(Table1[[#This Row],[Region]]="West",Table1[[#This Row],[Total]]*0.9,IF(Table1[[#This Row],[Month]]="Dec",Table1[[#This Row],[Total]]*0.9,0))</f>
        <v>952.2</v>
      </c>
      <c r="J531">
        <f>Table1[[#This Row],[Total]]-Table1[[#This Row],[Discount]]</f>
        <v>105.79999999999995</v>
      </c>
    </row>
    <row r="532" spans="1:10">
      <c r="A532">
        <v>265</v>
      </c>
      <c r="B532" t="s">
        <v>24</v>
      </c>
      <c r="C532" t="s">
        <v>27</v>
      </c>
      <c r="D532">
        <f>VLOOKUP(Table1[[#This Row],[Product]],'Income Statements'!$C$4:$E$7,3,TRUE)</f>
        <v>35</v>
      </c>
      <c r="E532" t="s">
        <v>16</v>
      </c>
      <c r="F532" t="s">
        <v>11</v>
      </c>
      <c r="G532">
        <v>17</v>
      </c>
      <c r="H532">
        <f>Table1[[#This Row],[Price]]*Table1[[#This Row],[Unit]]</f>
        <v>595</v>
      </c>
      <c r="I532">
        <f>IF(Table1[[#This Row],[Region]]="West",Table1[[#This Row],[Total]]*0.9,IF(Table1[[#This Row],[Month]]="Dec",Table1[[#This Row],[Total]]*0.9,0))</f>
        <v>0</v>
      </c>
      <c r="J532">
        <f>Table1[[#This Row],[Total]]-Table1[[#This Row],[Discount]]</f>
        <v>595</v>
      </c>
    </row>
    <row r="533" spans="1:10">
      <c r="A533">
        <v>278</v>
      </c>
      <c r="B533" t="s">
        <v>24</v>
      </c>
      <c r="C533" t="s">
        <v>8</v>
      </c>
      <c r="D533">
        <f>VLOOKUP(Table1[[#This Row],[Product]],'Income Statements'!$C$4:$E$7,3,TRUE)</f>
        <v>46</v>
      </c>
      <c r="E533" t="s">
        <v>16</v>
      </c>
      <c r="F533" t="s">
        <v>7</v>
      </c>
      <c r="G533">
        <v>12</v>
      </c>
      <c r="H533">
        <f>Table1[[#This Row],[Price]]*Table1[[#This Row],[Unit]]</f>
        <v>552</v>
      </c>
      <c r="I533">
        <f>IF(Table1[[#This Row],[Region]]="West",Table1[[#This Row],[Total]]*0.9,IF(Table1[[#This Row],[Month]]="Dec",Table1[[#This Row],[Total]]*0.9,0))</f>
        <v>0</v>
      </c>
      <c r="J533">
        <f>Table1[[#This Row],[Total]]-Table1[[#This Row],[Discount]]</f>
        <v>552</v>
      </c>
    </row>
    <row r="534" spans="1:10">
      <c r="A534">
        <v>442</v>
      </c>
      <c r="B534" t="s">
        <v>24</v>
      </c>
      <c r="C534" t="s">
        <v>12</v>
      </c>
      <c r="D534">
        <f>VLOOKUP(Table1[[#This Row],[Product]],'Income Statements'!$C$4:$E$7,3,TRUE)</f>
        <v>62</v>
      </c>
      <c r="E534" t="s">
        <v>16</v>
      </c>
      <c r="F534" t="s">
        <v>18</v>
      </c>
      <c r="G534">
        <v>43</v>
      </c>
      <c r="H534">
        <f>Table1[[#This Row],[Price]]*Table1[[#This Row],[Unit]]</f>
        <v>2666</v>
      </c>
      <c r="I534">
        <f>IF(Table1[[#This Row],[Region]]="West",Table1[[#This Row],[Total]]*0.9,IF(Table1[[#This Row],[Month]]="Dec",Table1[[#This Row],[Total]]*0.9,0))</f>
        <v>0</v>
      </c>
      <c r="J534">
        <f>Table1[[#This Row],[Total]]-Table1[[#This Row],[Discount]]</f>
        <v>2666</v>
      </c>
    </row>
    <row r="535" spans="1:10">
      <c r="A535">
        <v>473</v>
      </c>
      <c r="B535" t="s">
        <v>24</v>
      </c>
      <c r="C535" t="s">
        <v>12</v>
      </c>
      <c r="D535">
        <f>VLOOKUP(Table1[[#This Row],[Product]],'Income Statements'!$C$4:$E$7,3,TRUE)</f>
        <v>62</v>
      </c>
      <c r="E535" t="s">
        <v>16</v>
      </c>
      <c r="F535" t="s">
        <v>7</v>
      </c>
      <c r="G535">
        <v>7</v>
      </c>
      <c r="H535">
        <f>Table1[[#This Row],[Price]]*Table1[[#This Row],[Unit]]</f>
        <v>434</v>
      </c>
      <c r="I535">
        <f>IF(Table1[[#This Row],[Region]]="West",Table1[[#This Row],[Total]]*0.9,IF(Table1[[#This Row],[Month]]="Dec",Table1[[#This Row],[Total]]*0.9,0))</f>
        <v>0</v>
      </c>
      <c r="J535">
        <f>Table1[[#This Row],[Total]]-Table1[[#This Row],[Discount]]</f>
        <v>434</v>
      </c>
    </row>
    <row r="536" spans="1:10">
      <c r="A536">
        <v>621</v>
      </c>
      <c r="B536" t="s">
        <v>24</v>
      </c>
      <c r="C536" t="s">
        <v>8</v>
      </c>
      <c r="D536">
        <f>VLOOKUP(Table1[[#This Row],[Product]],'Income Statements'!$C$4:$E$7,3,TRUE)</f>
        <v>46</v>
      </c>
      <c r="E536" t="s">
        <v>16</v>
      </c>
      <c r="F536" t="s">
        <v>11</v>
      </c>
      <c r="G536">
        <v>27</v>
      </c>
      <c r="H536">
        <f>Table1[[#This Row],[Price]]*Table1[[#This Row],[Unit]]</f>
        <v>1242</v>
      </c>
      <c r="I536">
        <f>IF(Table1[[#This Row],[Region]]="West",Table1[[#This Row],[Total]]*0.9,IF(Table1[[#This Row],[Month]]="Dec",Table1[[#This Row],[Total]]*0.9,0))</f>
        <v>0</v>
      </c>
      <c r="J536">
        <f>Table1[[#This Row],[Total]]-Table1[[#This Row],[Discount]]</f>
        <v>1242</v>
      </c>
    </row>
    <row r="537" spans="1:10">
      <c r="A537">
        <v>796</v>
      </c>
      <c r="B537" t="s">
        <v>24</v>
      </c>
      <c r="C537" t="s">
        <v>27</v>
      </c>
      <c r="D537">
        <f>VLOOKUP(Table1[[#This Row],[Product]],'Income Statements'!$C$4:$E$7,3,TRUE)</f>
        <v>35</v>
      </c>
      <c r="E537" t="s">
        <v>16</v>
      </c>
      <c r="F537" t="s">
        <v>25</v>
      </c>
      <c r="G537">
        <v>37</v>
      </c>
      <c r="H537">
        <f>Table1[[#This Row],[Price]]*Table1[[#This Row],[Unit]]</f>
        <v>1295</v>
      </c>
      <c r="I537">
        <f>IF(Table1[[#This Row],[Region]]="West",Table1[[#This Row],[Total]]*0.9,IF(Table1[[#This Row],[Month]]="Dec",Table1[[#This Row],[Total]]*0.9,0))</f>
        <v>1165.5</v>
      </c>
      <c r="J537">
        <f>Table1[[#This Row],[Total]]-Table1[[#This Row],[Discount]]</f>
        <v>129.5</v>
      </c>
    </row>
    <row r="538" spans="1:10">
      <c r="A538">
        <v>867</v>
      </c>
      <c r="B538" t="s">
        <v>24</v>
      </c>
      <c r="C538" t="s">
        <v>15</v>
      </c>
      <c r="D538">
        <f>VLOOKUP(Table1[[#This Row],[Product]],'Income Statements'!$C$4:$E$7,3,TRUE)</f>
        <v>48</v>
      </c>
      <c r="E538" t="s">
        <v>16</v>
      </c>
      <c r="F538" t="s">
        <v>11</v>
      </c>
      <c r="G538">
        <v>8</v>
      </c>
      <c r="H538">
        <f>Table1[[#This Row],[Price]]*Table1[[#This Row],[Unit]]</f>
        <v>384</v>
      </c>
      <c r="I538">
        <f>IF(Table1[[#This Row],[Region]]="West",Table1[[#This Row],[Total]]*0.9,IF(Table1[[#This Row],[Month]]="Dec",Table1[[#This Row],[Total]]*0.9,0))</f>
        <v>0</v>
      </c>
      <c r="J538">
        <f>Table1[[#This Row],[Total]]-Table1[[#This Row],[Discount]]</f>
        <v>384</v>
      </c>
    </row>
    <row r="539" spans="1:10">
      <c r="A539">
        <v>888</v>
      </c>
      <c r="B539" t="s">
        <v>24</v>
      </c>
      <c r="C539" t="s">
        <v>12</v>
      </c>
      <c r="D539">
        <f>VLOOKUP(Table1[[#This Row],[Product]],'Income Statements'!$C$4:$E$7,3,TRUE)</f>
        <v>62</v>
      </c>
      <c r="E539" t="s">
        <v>16</v>
      </c>
      <c r="F539" t="s">
        <v>7</v>
      </c>
      <c r="G539">
        <v>44</v>
      </c>
      <c r="H539">
        <f>Table1[[#This Row],[Price]]*Table1[[#This Row],[Unit]]</f>
        <v>2728</v>
      </c>
      <c r="I539">
        <f>IF(Table1[[#This Row],[Region]]="West",Table1[[#This Row],[Total]]*0.9,IF(Table1[[#This Row],[Month]]="Dec",Table1[[#This Row],[Total]]*0.9,0))</f>
        <v>0</v>
      </c>
      <c r="J539">
        <f>Table1[[#This Row],[Total]]-Table1[[#This Row],[Discount]]</f>
        <v>2728</v>
      </c>
    </row>
    <row r="540" spans="1:10">
      <c r="A540">
        <v>100</v>
      </c>
      <c r="B540" t="s">
        <v>24</v>
      </c>
      <c r="C540" t="s">
        <v>27</v>
      </c>
      <c r="D540">
        <f>VLOOKUP(Table1[[#This Row],[Product]],'Income Statements'!$C$4:$E$7,3,TRUE)</f>
        <v>35</v>
      </c>
      <c r="E540" t="s">
        <v>35</v>
      </c>
      <c r="F540" t="s">
        <v>7</v>
      </c>
      <c r="G540">
        <v>35</v>
      </c>
      <c r="H540">
        <f>Table1[[#This Row],[Price]]*Table1[[#This Row],[Unit]]</f>
        <v>1225</v>
      </c>
      <c r="I540">
        <f>IF(Table1[[#This Row],[Region]]="West",Table1[[#This Row],[Total]]*0.9,IF(Table1[[#This Row],[Month]]="Dec",Table1[[#This Row],[Total]]*0.9,0))</f>
        <v>0</v>
      </c>
      <c r="J540">
        <f>Table1[[#This Row],[Total]]-Table1[[#This Row],[Discount]]</f>
        <v>1225</v>
      </c>
    </row>
    <row r="541" spans="1:10">
      <c r="A541">
        <v>120</v>
      </c>
      <c r="B541" t="s">
        <v>24</v>
      </c>
      <c r="C541" t="s">
        <v>12</v>
      </c>
      <c r="D541">
        <f>VLOOKUP(Table1[[#This Row],[Product]],'Income Statements'!$C$4:$E$7,3,TRUE)</f>
        <v>62</v>
      </c>
      <c r="E541" t="s">
        <v>35</v>
      </c>
      <c r="F541" t="s">
        <v>18</v>
      </c>
      <c r="G541">
        <v>23</v>
      </c>
      <c r="H541">
        <f>Table1[[#This Row],[Price]]*Table1[[#This Row],[Unit]]</f>
        <v>1426</v>
      </c>
      <c r="I541">
        <f>IF(Table1[[#This Row],[Region]]="West",Table1[[#This Row],[Total]]*0.9,IF(Table1[[#This Row],[Month]]="Dec",Table1[[#This Row],[Total]]*0.9,0))</f>
        <v>0</v>
      </c>
      <c r="J541">
        <f>Table1[[#This Row],[Total]]-Table1[[#This Row],[Discount]]</f>
        <v>1426</v>
      </c>
    </row>
    <row r="542" spans="1:10">
      <c r="A542">
        <v>239</v>
      </c>
      <c r="B542" t="s">
        <v>24</v>
      </c>
      <c r="C542" t="s">
        <v>12</v>
      </c>
      <c r="D542">
        <f>VLOOKUP(Table1[[#This Row],[Product]],'Income Statements'!$C$4:$E$7,3,TRUE)</f>
        <v>62</v>
      </c>
      <c r="E542" t="s">
        <v>35</v>
      </c>
      <c r="F542" t="s">
        <v>25</v>
      </c>
      <c r="G542">
        <v>15</v>
      </c>
      <c r="H542">
        <f>Table1[[#This Row],[Price]]*Table1[[#This Row],[Unit]]</f>
        <v>930</v>
      </c>
      <c r="I542">
        <f>IF(Table1[[#This Row],[Region]]="West",Table1[[#This Row],[Total]]*0.9,IF(Table1[[#This Row],[Month]]="Dec",Table1[[#This Row],[Total]]*0.9,0))</f>
        <v>837</v>
      </c>
      <c r="J542">
        <f>Table1[[#This Row],[Total]]-Table1[[#This Row],[Discount]]</f>
        <v>93</v>
      </c>
    </row>
    <row r="543" spans="1:10">
      <c r="A543">
        <v>395</v>
      </c>
      <c r="B543" t="s">
        <v>24</v>
      </c>
      <c r="C543" t="s">
        <v>27</v>
      </c>
      <c r="D543">
        <f>VLOOKUP(Table1[[#This Row],[Product]],'Income Statements'!$C$4:$E$7,3,TRUE)</f>
        <v>35</v>
      </c>
      <c r="E543" t="s">
        <v>35</v>
      </c>
      <c r="F543" t="s">
        <v>25</v>
      </c>
      <c r="G543">
        <v>24</v>
      </c>
      <c r="H543">
        <f>Table1[[#This Row],[Price]]*Table1[[#This Row],[Unit]]</f>
        <v>840</v>
      </c>
      <c r="I543">
        <f>IF(Table1[[#This Row],[Region]]="West",Table1[[#This Row],[Total]]*0.9,IF(Table1[[#This Row],[Month]]="Dec",Table1[[#This Row],[Total]]*0.9,0))</f>
        <v>756</v>
      </c>
      <c r="J543">
        <f>Table1[[#This Row],[Total]]-Table1[[#This Row],[Discount]]</f>
        <v>84</v>
      </c>
    </row>
    <row r="544" spans="1:10">
      <c r="A544">
        <v>577</v>
      </c>
      <c r="B544" t="s">
        <v>24</v>
      </c>
      <c r="C544" t="s">
        <v>15</v>
      </c>
      <c r="D544">
        <f>VLOOKUP(Table1[[#This Row],[Product]],'Income Statements'!$C$4:$E$7,3,TRUE)</f>
        <v>48</v>
      </c>
      <c r="E544" t="s">
        <v>35</v>
      </c>
      <c r="F544" t="s">
        <v>11</v>
      </c>
      <c r="G544">
        <v>42</v>
      </c>
      <c r="H544">
        <f>Table1[[#This Row],[Price]]*Table1[[#This Row],[Unit]]</f>
        <v>2016</v>
      </c>
      <c r="I544">
        <f>IF(Table1[[#This Row],[Region]]="West",Table1[[#This Row],[Total]]*0.9,IF(Table1[[#This Row],[Month]]="Dec",Table1[[#This Row],[Total]]*0.9,0))</f>
        <v>0</v>
      </c>
      <c r="J544">
        <f>Table1[[#This Row],[Total]]-Table1[[#This Row],[Discount]]</f>
        <v>2016</v>
      </c>
    </row>
    <row r="545" spans="1:10">
      <c r="A545">
        <v>669</v>
      </c>
      <c r="B545" t="s">
        <v>24</v>
      </c>
      <c r="C545" t="s">
        <v>12</v>
      </c>
      <c r="D545">
        <f>VLOOKUP(Table1[[#This Row],[Product]],'Income Statements'!$C$4:$E$7,3,TRUE)</f>
        <v>62</v>
      </c>
      <c r="E545" t="s">
        <v>35</v>
      </c>
      <c r="F545" t="s">
        <v>25</v>
      </c>
      <c r="G545">
        <v>49</v>
      </c>
      <c r="H545">
        <f>Table1[[#This Row],[Price]]*Table1[[#This Row],[Unit]]</f>
        <v>3038</v>
      </c>
      <c r="I545">
        <f>IF(Table1[[#This Row],[Region]]="West",Table1[[#This Row],[Total]]*0.9,IF(Table1[[#This Row],[Month]]="Dec",Table1[[#This Row],[Total]]*0.9,0))</f>
        <v>2734.2000000000003</v>
      </c>
      <c r="J545">
        <f>Table1[[#This Row],[Total]]-Table1[[#This Row],[Discount]]</f>
        <v>303.79999999999973</v>
      </c>
    </row>
    <row r="546" spans="1:10">
      <c r="A546">
        <v>31</v>
      </c>
      <c r="B546" t="s">
        <v>24</v>
      </c>
      <c r="C546" t="s">
        <v>27</v>
      </c>
      <c r="D546">
        <f>VLOOKUP(Table1[[#This Row],[Product]],'Income Statements'!$C$4:$E$7,3,TRUE)</f>
        <v>35</v>
      </c>
      <c r="E546" t="s">
        <v>37</v>
      </c>
      <c r="F546" t="s">
        <v>7</v>
      </c>
      <c r="G546">
        <v>4</v>
      </c>
      <c r="H546">
        <f>Table1[[#This Row],[Price]]*Table1[[#This Row],[Unit]]</f>
        <v>140</v>
      </c>
      <c r="I546">
        <f>IF(Table1[[#This Row],[Region]]="West",Table1[[#This Row],[Total]]*0.9,IF(Table1[[#This Row],[Month]]="Dec",Table1[[#This Row],[Total]]*0.9,0))</f>
        <v>0</v>
      </c>
      <c r="J546">
        <f>Table1[[#This Row],[Total]]-Table1[[#This Row],[Discount]]</f>
        <v>140</v>
      </c>
    </row>
    <row r="547" spans="1:10">
      <c r="A547">
        <v>83</v>
      </c>
      <c r="B547" t="s">
        <v>24</v>
      </c>
      <c r="C547" t="s">
        <v>8</v>
      </c>
      <c r="D547">
        <f>VLOOKUP(Table1[[#This Row],[Product]],'Income Statements'!$C$4:$E$7,3,TRUE)</f>
        <v>46</v>
      </c>
      <c r="E547" t="s">
        <v>37</v>
      </c>
      <c r="F547" t="s">
        <v>7</v>
      </c>
      <c r="G547">
        <v>16</v>
      </c>
      <c r="H547">
        <f>Table1[[#This Row],[Price]]*Table1[[#This Row],[Unit]]</f>
        <v>736</v>
      </c>
      <c r="I547">
        <f>IF(Table1[[#This Row],[Region]]="West",Table1[[#This Row],[Total]]*0.9,IF(Table1[[#This Row],[Month]]="Dec",Table1[[#This Row],[Total]]*0.9,0))</f>
        <v>0</v>
      </c>
      <c r="J547">
        <f>Table1[[#This Row],[Total]]-Table1[[#This Row],[Discount]]</f>
        <v>736</v>
      </c>
    </row>
    <row r="548" spans="1:10">
      <c r="A548">
        <v>132</v>
      </c>
      <c r="B548" t="s">
        <v>24</v>
      </c>
      <c r="C548" t="s">
        <v>15</v>
      </c>
      <c r="D548">
        <f>VLOOKUP(Table1[[#This Row],[Product]],'Income Statements'!$C$4:$E$7,3,TRUE)</f>
        <v>48</v>
      </c>
      <c r="E548" t="s">
        <v>37</v>
      </c>
      <c r="F548" t="s">
        <v>7</v>
      </c>
      <c r="G548">
        <v>2</v>
      </c>
      <c r="H548">
        <f>Table1[[#This Row],[Price]]*Table1[[#This Row],[Unit]]</f>
        <v>96</v>
      </c>
      <c r="I548">
        <f>IF(Table1[[#This Row],[Region]]="West",Table1[[#This Row],[Total]]*0.9,IF(Table1[[#This Row],[Month]]="Dec",Table1[[#This Row],[Total]]*0.9,0))</f>
        <v>0</v>
      </c>
      <c r="J548">
        <f>Table1[[#This Row],[Total]]-Table1[[#This Row],[Discount]]</f>
        <v>96</v>
      </c>
    </row>
    <row r="549" spans="1:10">
      <c r="A549">
        <v>475</v>
      </c>
      <c r="B549" t="s">
        <v>24</v>
      </c>
      <c r="C549" t="s">
        <v>12</v>
      </c>
      <c r="D549">
        <f>VLOOKUP(Table1[[#This Row],[Product]],'Income Statements'!$C$4:$E$7,3,TRUE)</f>
        <v>62</v>
      </c>
      <c r="E549" t="s">
        <v>37</v>
      </c>
      <c r="F549" t="s">
        <v>7</v>
      </c>
      <c r="G549">
        <v>41</v>
      </c>
      <c r="H549">
        <f>Table1[[#This Row],[Price]]*Table1[[#This Row],[Unit]]</f>
        <v>2542</v>
      </c>
      <c r="I549">
        <f>IF(Table1[[#This Row],[Region]]="West",Table1[[#This Row],[Total]]*0.9,IF(Table1[[#This Row],[Month]]="Dec",Table1[[#This Row],[Total]]*0.9,0))</f>
        <v>0</v>
      </c>
      <c r="J549">
        <f>Table1[[#This Row],[Total]]-Table1[[#This Row],[Discount]]</f>
        <v>2542</v>
      </c>
    </row>
    <row r="550" spans="1:10">
      <c r="A550">
        <v>782</v>
      </c>
      <c r="B550" t="s">
        <v>24</v>
      </c>
      <c r="C550" t="s">
        <v>27</v>
      </c>
      <c r="D550">
        <f>VLOOKUP(Table1[[#This Row],[Product]],'Income Statements'!$C$4:$E$7,3,TRUE)</f>
        <v>35</v>
      </c>
      <c r="E550" t="s">
        <v>37</v>
      </c>
      <c r="F550" t="s">
        <v>7</v>
      </c>
      <c r="G550">
        <v>30</v>
      </c>
      <c r="H550">
        <f>Table1[[#This Row],[Price]]*Table1[[#This Row],[Unit]]</f>
        <v>1050</v>
      </c>
      <c r="I550">
        <f>IF(Table1[[#This Row],[Region]]="West",Table1[[#This Row],[Total]]*0.9,IF(Table1[[#This Row],[Month]]="Dec",Table1[[#This Row],[Total]]*0.9,0))</f>
        <v>0</v>
      </c>
      <c r="J550">
        <f>Table1[[#This Row],[Total]]-Table1[[#This Row],[Discount]]</f>
        <v>1050</v>
      </c>
    </row>
    <row r="551" spans="1:10">
      <c r="A551">
        <v>853</v>
      </c>
      <c r="B551" t="s">
        <v>24</v>
      </c>
      <c r="C551" t="s">
        <v>8</v>
      </c>
      <c r="D551">
        <f>VLOOKUP(Table1[[#This Row],[Product]],'Income Statements'!$C$4:$E$7,3,TRUE)</f>
        <v>46</v>
      </c>
      <c r="E551" t="s">
        <v>37</v>
      </c>
      <c r="F551" t="s">
        <v>7</v>
      </c>
      <c r="G551">
        <v>10</v>
      </c>
      <c r="H551">
        <f>Table1[[#This Row],[Price]]*Table1[[#This Row],[Unit]]</f>
        <v>460</v>
      </c>
      <c r="I551">
        <f>IF(Table1[[#This Row],[Region]]="West",Table1[[#This Row],[Total]]*0.9,IF(Table1[[#This Row],[Month]]="Dec",Table1[[#This Row],[Total]]*0.9,0))</f>
        <v>0</v>
      </c>
      <c r="J551">
        <f>Table1[[#This Row],[Total]]-Table1[[#This Row],[Discount]]</f>
        <v>460</v>
      </c>
    </row>
    <row r="552" spans="1:10">
      <c r="A552">
        <v>905</v>
      </c>
      <c r="B552" t="s">
        <v>24</v>
      </c>
      <c r="C552" t="s">
        <v>12</v>
      </c>
      <c r="D552">
        <f>VLOOKUP(Table1[[#This Row],[Product]],'Income Statements'!$C$4:$E$7,3,TRUE)</f>
        <v>62</v>
      </c>
      <c r="E552" t="s">
        <v>37</v>
      </c>
      <c r="F552" t="s">
        <v>18</v>
      </c>
      <c r="G552">
        <v>20</v>
      </c>
      <c r="H552">
        <f>Table1[[#This Row],[Price]]*Table1[[#This Row],[Unit]]</f>
        <v>1240</v>
      </c>
      <c r="I552">
        <f>IF(Table1[[#This Row],[Region]]="West",Table1[[#This Row],[Total]]*0.9,IF(Table1[[#This Row],[Month]]="Dec",Table1[[#This Row],[Total]]*0.9,0))</f>
        <v>0</v>
      </c>
      <c r="J552">
        <f>Table1[[#This Row],[Total]]-Table1[[#This Row],[Discount]]</f>
        <v>1240</v>
      </c>
    </row>
    <row r="553" spans="1:10">
      <c r="A553">
        <v>10</v>
      </c>
      <c r="B553" t="s">
        <v>24</v>
      </c>
      <c r="C553" t="s">
        <v>12</v>
      </c>
      <c r="D553">
        <f>VLOOKUP(Table1[[#This Row],[Product]],'Income Statements'!$C$4:$E$7,3,TRUE)</f>
        <v>62</v>
      </c>
      <c r="E553" t="s">
        <v>13</v>
      </c>
      <c r="F553" t="s">
        <v>25</v>
      </c>
      <c r="G553">
        <v>46</v>
      </c>
      <c r="H553">
        <f>Table1[[#This Row],[Price]]*Table1[[#This Row],[Unit]]</f>
        <v>2852</v>
      </c>
      <c r="I553">
        <f>IF(Table1[[#This Row],[Region]]="West",Table1[[#This Row],[Total]]*0.9,IF(Table1[[#This Row],[Month]]="Dec",Table1[[#This Row],[Total]]*0.9,0))</f>
        <v>2566.8000000000002</v>
      </c>
      <c r="J553">
        <f>Table1[[#This Row],[Total]]-Table1[[#This Row],[Discount]]</f>
        <v>285.19999999999982</v>
      </c>
    </row>
    <row r="554" spans="1:10">
      <c r="A554">
        <v>23</v>
      </c>
      <c r="B554" t="s">
        <v>24</v>
      </c>
      <c r="C554" t="s">
        <v>8</v>
      </c>
      <c r="D554">
        <f>VLOOKUP(Table1[[#This Row],[Product]],'Income Statements'!$C$4:$E$7,3,TRUE)</f>
        <v>46</v>
      </c>
      <c r="E554" t="s">
        <v>13</v>
      </c>
      <c r="F554" t="s">
        <v>25</v>
      </c>
      <c r="G554">
        <v>24</v>
      </c>
      <c r="H554">
        <f>Table1[[#This Row],[Price]]*Table1[[#This Row],[Unit]]</f>
        <v>1104</v>
      </c>
      <c r="I554">
        <f>IF(Table1[[#This Row],[Region]]="West",Table1[[#This Row],[Total]]*0.9,IF(Table1[[#This Row],[Month]]="Dec",Table1[[#This Row],[Total]]*0.9,0))</f>
        <v>993.6</v>
      </c>
      <c r="J554">
        <f>Table1[[#This Row],[Total]]-Table1[[#This Row],[Discount]]</f>
        <v>110.39999999999998</v>
      </c>
    </row>
    <row r="555" spans="1:10">
      <c r="A555">
        <v>150</v>
      </c>
      <c r="B555" t="s">
        <v>24</v>
      </c>
      <c r="C555" t="s">
        <v>27</v>
      </c>
      <c r="D555">
        <f>VLOOKUP(Table1[[#This Row],[Product]],'Income Statements'!$C$4:$E$7,3,TRUE)</f>
        <v>35</v>
      </c>
      <c r="E555" t="s">
        <v>13</v>
      </c>
      <c r="F555" t="s">
        <v>25</v>
      </c>
      <c r="G555">
        <v>33</v>
      </c>
      <c r="H555">
        <f>Table1[[#This Row],[Price]]*Table1[[#This Row],[Unit]]</f>
        <v>1155</v>
      </c>
      <c r="I555">
        <f>IF(Table1[[#This Row],[Region]]="West",Table1[[#This Row],[Total]]*0.9,IF(Table1[[#This Row],[Month]]="Dec",Table1[[#This Row],[Total]]*0.9,0))</f>
        <v>1039.5</v>
      </c>
      <c r="J555">
        <f>Table1[[#This Row],[Total]]-Table1[[#This Row],[Discount]]</f>
        <v>115.5</v>
      </c>
    </row>
    <row r="556" spans="1:10">
      <c r="A556">
        <v>185</v>
      </c>
      <c r="B556" t="s">
        <v>24</v>
      </c>
      <c r="C556" t="s">
        <v>8</v>
      </c>
      <c r="D556">
        <f>VLOOKUP(Table1[[#This Row],[Product]],'Income Statements'!$C$4:$E$7,3,TRUE)</f>
        <v>46</v>
      </c>
      <c r="E556" t="s">
        <v>13</v>
      </c>
      <c r="F556" t="s">
        <v>18</v>
      </c>
      <c r="G556">
        <v>44</v>
      </c>
      <c r="H556">
        <f>Table1[[#This Row],[Price]]*Table1[[#This Row],[Unit]]</f>
        <v>2024</v>
      </c>
      <c r="I556">
        <f>IF(Table1[[#This Row],[Region]]="West",Table1[[#This Row],[Total]]*0.9,IF(Table1[[#This Row],[Month]]="Dec",Table1[[#This Row],[Total]]*0.9,0))</f>
        <v>0</v>
      </c>
      <c r="J556">
        <f>Table1[[#This Row],[Total]]-Table1[[#This Row],[Discount]]</f>
        <v>2024</v>
      </c>
    </row>
    <row r="557" spans="1:10">
      <c r="A557">
        <v>428</v>
      </c>
      <c r="B557" t="s">
        <v>24</v>
      </c>
      <c r="C557" t="s">
        <v>8</v>
      </c>
      <c r="D557">
        <f>VLOOKUP(Table1[[#This Row],[Product]],'Income Statements'!$C$4:$E$7,3,TRUE)</f>
        <v>46</v>
      </c>
      <c r="E557" t="s">
        <v>13</v>
      </c>
      <c r="F557" t="s">
        <v>25</v>
      </c>
      <c r="G557">
        <v>8</v>
      </c>
      <c r="H557">
        <f>Table1[[#This Row],[Price]]*Table1[[#This Row],[Unit]]</f>
        <v>368</v>
      </c>
      <c r="I557">
        <f>IF(Table1[[#This Row],[Region]]="West",Table1[[#This Row],[Total]]*0.9,IF(Table1[[#This Row],[Month]]="Dec",Table1[[#This Row],[Total]]*0.9,0))</f>
        <v>331.2</v>
      </c>
      <c r="J557">
        <f>Table1[[#This Row],[Total]]-Table1[[#This Row],[Discount]]</f>
        <v>36.800000000000011</v>
      </c>
    </row>
    <row r="558" spans="1:10">
      <c r="A558">
        <v>485</v>
      </c>
      <c r="B558" t="s">
        <v>24</v>
      </c>
      <c r="C558" t="s">
        <v>8</v>
      </c>
      <c r="D558">
        <f>VLOOKUP(Table1[[#This Row],[Product]],'Income Statements'!$C$4:$E$7,3,TRUE)</f>
        <v>46</v>
      </c>
      <c r="E558" t="s">
        <v>13</v>
      </c>
      <c r="F558" t="s">
        <v>18</v>
      </c>
      <c r="G558">
        <v>38</v>
      </c>
      <c r="H558">
        <f>Table1[[#This Row],[Price]]*Table1[[#This Row],[Unit]]</f>
        <v>1748</v>
      </c>
      <c r="I558">
        <f>IF(Table1[[#This Row],[Region]]="West",Table1[[#This Row],[Total]]*0.9,IF(Table1[[#This Row],[Month]]="Dec",Table1[[#This Row],[Total]]*0.9,0))</f>
        <v>0</v>
      </c>
      <c r="J558">
        <f>Table1[[#This Row],[Total]]-Table1[[#This Row],[Discount]]</f>
        <v>1748</v>
      </c>
    </row>
    <row r="559" spans="1:10">
      <c r="A559">
        <v>510</v>
      </c>
      <c r="B559" t="s">
        <v>24</v>
      </c>
      <c r="C559" t="s">
        <v>8</v>
      </c>
      <c r="D559">
        <f>VLOOKUP(Table1[[#This Row],[Product]],'Income Statements'!$C$4:$E$7,3,TRUE)</f>
        <v>46</v>
      </c>
      <c r="E559" t="s">
        <v>13</v>
      </c>
      <c r="F559" t="s">
        <v>18</v>
      </c>
      <c r="G559">
        <v>49</v>
      </c>
      <c r="H559">
        <f>Table1[[#This Row],[Price]]*Table1[[#This Row],[Unit]]</f>
        <v>2254</v>
      </c>
      <c r="I559">
        <f>IF(Table1[[#This Row],[Region]]="West",Table1[[#This Row],[Total]]*0.9,IF(Table1[[#This Row],[Month]]="Dec",Table1[[#This Row],[Total]]*0.9,0))</f>
        <v>0</v>
      </c>
      <c r="J559">
        <f>Table1[[#This Row],[Total]]-Table1[[#This Row],[Discount]]</f>
        <v>2254</v>
      </c>
    </row>
    <row r="560" spans="1:10">
      <c r="A560">
        <v>539</v>
      </c>
      <c r="B560" t="s">
        <v>24</v>
      </c>
      <c r="C560" t="s">
        <v>8</v>
      </c>
      <c r="D560">
        <f>VLOOKUP(Table1[[#This Row],[Product]],'Income Statements'!$C$4:$E$7,3,TRUE)</f>
        <v>46</v>
      </c>
      <c r="E560" t="s">
        <v>13</v>
      </c>
      <c r="F560" t="s">
        <v>18</v>
      </c>
      <c r="G560">
        <v>39</v>
      </c>
      <c r="H560">
        <f>Table1[[#This Row],[Price]]*Table1[[#This Row],[Unit]]</f>
        <v>1794</v>
      </c>
      <c r="I560">
        <f>IF(Table1[[#This Row],[Region]]="West",Table1[[#This Row],[Total]]*0.9,IF(Table1[[#This Row],[Month]]="Dec",Table1[[#This Row],[Total]]*0.9,0))</f>
        <v>0</v>
      </c>
      <c r="J560">
        <f>Table1[[#This Row],[Total]]-Table1[[#This Row],[Discount]]</f>
        <v>1794</v>
      </c>
    </row>
    <row r="561" spans="1:10">
      <c r="A561">
        <v>623</v>
      </c>
      <c r="B561" t="s">
        <v>24</v>
      </c>
      <c r="C561" t="s">
        <v>12</v>
      </c>
      <c r="D561">
        <f>VLOOKUP(Table1[[#This Row],[Product]],'Income Statements'!$C$4:$E$7,3,TRUE)</f>
        <v>62</v>
      </c>
      <c r="E561" t="s">
        <v>13</v>
      </c>
      <c r="F561" t="s">
        <v>11</v>
      </c>
      <c r="G561">
        <v>27</v>
      </c>
      <c r="H561">
        <f>Table1[[#This Row],[Price]]*Table1[[#This Row],[Unit]]</f>
        <v>1674</v>
      </c>
      <c r="I561">
        <f>IF(Table1[[#This Row],[Region]]="West",Table1[[#This Row],[Total]]*0.9,IF(Table1[[#This Row],[Month]]="Dec",Table1[[#This Row],[Total]]*0.9,0))</f>
        <v>0</v>
      </c>
      <c r="J561">
        <f>Table1[[#This Row],[Total]]-Table1[[#This Row],[Discount]]</f>
        <v>1674</v>
      </c>
    </row>
    <row r="562" spans="1:10">
      <c r="A562">
        <v>672</v>
      </c>
      <c r="B562" t="s">
        <v>24</v>
      </c>
      <c r="C562" t="s">
        <v>8</v>
      </c>
      <c r="D562">
        <f>VLOOKUP(Table1[[#This Row],[Product]],'Income Statements'!$C$4:$E$7,3,TRUE)</f>
        <v>46</v>
      </c>
      <c r="E562" t="s">
        <v>13</v>
      </c>
      <c r="F562" t="s">
        <v>11</v>
      </c>
      <c r="G562">
        <v>46</v>
      </c>
      <c r="H562">
        <f>Table1[[#This Row],[Price]]*Table1[[#This Row],[Unit]]</f>
        <v>2116</v>
      </c>
      <c r="I562">
        <f>IF(Table1[[#This Row],[Region]]="West",Table1[[#This Row],[Total]]*0.9,IF(Table1[[#This Row],[Month]]="Dec",Table1[[#This Row],[Total]]*0.9,0))</f>
        <v>0</v>
      </c>
      <c r="J562">
        <f>Table1[[#This Row],[Total]]-Table1[[#This Row],[Discount]]</f>
        <v>2116</v>
      </c>
    </row>
    <row r="563" spans="1:10">
      <c r="A563">
        <v>816</v>
      </c>
      <c r="B563" t="s">
        <v>24</v>
      </c>
      <c r="C563" t="s">
        <v>15</v>
      </c>
      <c r="D563">
        <f>VLOOKUP(Table1[[#This Row],[Product]],'Income Statements'!$C$4:$E$7,3,TRUE)</f>
        <v>48</v>
      </c>
      <c r="E563" t="s">
        <v>13</v>
      </c>
      <c r="F563" t="s">
        <v>11</v>
      </c>
      <c r="G563">
        <v>20</v>
      </c>
      <c r="H563">
        <f>Table1[[#This Row],[Price]]*Table1[[#This Row],[Unit]]</f>
        <v>960</v>
      </c>
      <c r="I563">
        <f>IF(Table1[[#This Row],[Region]]="West",Table1[[#This Row],[Total]]*0.9,IF(Table1[[#This Row],[Month]]="Dec",Table1[[#This Row],[Total]]*0.9,0))</f>
        <v>0</v>
      </c>
      <c r="J563">
        <f>Table1[[#This Row],[Total]]-Table1[[#This Row],[Discount]]</f>
        <v>960</v>
      </c>
    </row>
    <row r="564" spans="1:10">
      <c r="A564">
        <v>985</v>
      </c>
      <c r="B564" t="s">
        <v>24</v>
      </c>
      <c r="C564" t="s">
        <v>8</v>
      </c>
      <c r="D564">
        <f>VLOOKUP(Table1[[#This Row],[Product]],'Income Statements'!$C$4:$E$7,3,TRUE)</f>
        <v>46</v>
      </c>
      <c r="E564" t="s">
        <v>13</v>
      </c>
      <c r="F564" t="s">
        <v>18</v>
      </c>
      <c r="G564">
        <v>7</v>
      </c>
      <c r="H564">
        <f>Table1[[#This Row],[Price]]*Table1[[#This Row],[Unit]]</f>
        <v>322</v>
      </c>
      <c r="I564">
        <f>IF(Table1[[#This Row],[Region]]="West",Table1[[#This Row],[Total]]*0.9,IF(Table1[[#This Row],[Month]]="Dec",Table1[[#This Row],[Total]]*0.9,0))</f>
        <v>0</v>
      </c>
      <c r="J564">
        <f>Table1[[#This Row],[Total]]-Table1[[#This Row],[Discount]]</f>
        <v>322</v>
      </c>
    </row>
    <row r="565" spans="1:10">
      <c r="A565">
        <v>128</v>
      </c>
      <c r="B565" t="s">
        <v>24</v>
      </c>
      <c r="C565" t="s">
        <v>12</v>
      </c>
      <c r="D565">
        <f>VLOOKUP(Table1[[#This Row],[Product]],'Income Statements'!$C$4:$E$7,3,TRUE)</f>
        <v>62</v>
      </c>
      <c r="E565" t="s">
        <v>33</v>
      </c>
      <c r="F565" t="s">
        <v>11</v>
      </c>
      <c r="G565">
        <v>3</v>
      </c>
      <c r="H565">
        <f>Table1[[#This Row],[Price]]*Table1[[#This Row],[Unit]]</f>
        <v>186</v>
      </c>
      <c r="I565">
        <f>IF(Table1[[#This Row],[Region]]="West",Table1[[#This Row],[Total]]*0.9,IF(Table1[[#This Row],[Month]]="Dec",Table1[[#This Row],[Total]]*0.9,0))</f>
        <v>0</v>
      </c>
      <c r="J565">
        <f>Table1[[#This Row],[Total]]-Table1[[#This Row],[Discount]]</f>
        <v>186</v>
      </c>
    </row>
    <row r="566" spans="1:10">
      <c r="A566">
        <v>191</v>
      </c>
      <c r="B566" t="s">
        <v>24</v>
      </c>
      <c r="C566" t="s">
        <v>12</v>
      </c>
      <c r="D566">
        <f>VLOOKUP(Table1[[#This Row],[Product]],'Income Statements'!$C$4:$E$7,3,TRUE)</f>
        <v>62</v>
      </c>
      <c r="E566" t="s">
        <v>33</v>
      </c>
      <c r="F566" t="s">
        <v>25</v>
      </c>
      <c r="G566">
        <v>30</v>
      </c>
      <c r="H566">
        <f>Table1[[#This Row],[Price]]*Table1[[#This Row],[Unit]]</f>
        <v>1860</v>
      </c>
      <c r="I566">
        <f>IF(Table1[[#This Row],[Region]]="West",Table1[[#This Row],[Total]]*0.9,IF(Table1[[#This Row],[Month]]="Dec",Table1[[#This Row],[Total]]*0.9,0))</f>
        <v>1674</v>
      </c>
      <c r="J566">
        <f>Table1[[#This Row],[Total]]-Table1[[#This Row],[Discount]]</f>
        <v>186</v>
      </c>
    </row>
    <row r="567" spans="1:10">
      <c r="A567">
        <v>342</v>
      </c>
      <c r="B567" t="s">
        <v>24</v>
      </c>
      <c r="C567" t="s">
        <v>8</v>
      </c>
      <c r="D567">
        <f>VLOOKUP(Table1[[#This Row],[Product]],'Income Statements'!$C$4:$E$7,3,TRUE)</f>
        <v>46</v>
      </c>
      <c r="E567" t="s">
        <v>33</v>
      </c>
      <c r="F567" t="s">
        <v>11</v>
      </c>
      <c r="G567">
        <v>11</v>
      </c>
      <c r="H567">
        <f>Table1[[#This Row],[Price]]*Table1[[#This Row],[Unit]]</f>
        <v>506</v>
      </c>
      <c r="I567">
        <f>IF(Table1[[#This Row],[Region]]="West",Table1[[#This Row],[Total]]*0.9,IF(Table1[[#This Row],[Month]]="Dec",Table1[[#This Row],[Total]]*0.9,0))</f>
        <v>0</v>
      </c>
      <c r="J567">
        <f>Table1[[#This Row],[Total]]-Table1[[#This Row],[Discount]]</f>
        <v>506</v>
      </c>
    </row>
    <row r="568" spans="1:10">
      <c r="A568">
        <v>535</v>
      </c>
      <c r="B568" t="s">
        <v>24</v>
      </c>
      <c r="C568" t="s">
        <v>27</v>
      </c>
      <c r="D568">
        <f>VLOOKUP(Table1[[#This Row],[Product]],'Income Statements'!$C$4:$E$7,3,TRUE)</f>
        <v>35</v>
      </c>
      <c r="E568" t="s">
        <v>33</v>
      </c>
      <c r="F568" t="s">
        <v>18</v>
      </c>
      <c r="G568">
        <v>50</v>
      </c>
      <c r="H568">
        <f>Table1[[#This Row],[Price]]*Table1[[#This Row],[Unit]]</f>
        <v>1750</v>
      </c>
      <c r="I568">
        <f>IF(Table1[[#This Row],[Region]]="West",Table1[[#This Row],[Total]]*0.9,IF(Table1[[#This Row],[Month]]="Dec",Table1[[#This Row],[Total]]*0.9,0))</f>
        <v>0</v>
      </c>
      <c r="J568">
        <f>Table1[[#This Row],[Total]]-Table1[[#This Row],[Discount]]</f>
        <v>1750</v>
      </c>
    </row>
    <row r="569" spans="1:10">
      <c r="A569">
        <v>787</v>
      </c>
      <c r="B569" t="s">
        <v>24</v>
      </c>
      <c r="C569" t="s">
        <v>15</v>
      </c>
      <c r="D569">
        <f>VLOOKUP(Table1[[#This Row],[Product]],'Income Statements'!$C$4:$E$7,3,TRUE)</f>
        <v>48</v>
      </c>
      <c r="E569" t="s">
        <v>33</v>
      </c>
      <c r="F569" t="s">
        <v>11</v>
      </c>
      <c r="G569">
        <v>14</v>
      </c>
      <c r="H569">
        <f>Table1[[#This Row],[Price]]*Table1[[#This Row],[Unit]]</f>
        <v>672</v>
      </c>
      <c r="I569">
        <f>IF(Table1[[#This Row],[Region]]="West",Table1[[#This Row],[Total]]*0.9,IF(Table1[[#This Row],[Month]]="Dec",Table1[[#This Row],[Total]]*0.9,0))</f>
        <v>0</v>
      </c>
      <c r="J569">
        <f>Table1[[#This Row],[Total]]-Table1[[#This Row],[Discount]]</f>
        <v>672</v>
      </c>
    </row>
    <row r="570" spans="1:10">
      <c r="A570">
        <v>917</v>
      </c>
      <c r="B570" t="s">
        <v>24</v>
      </c>
      <c r="C570" t="s">
        <v>15</v>
      </c>
      <c r="D570">
        <f>VLOOKUP(Table1[[#This Row],[Product]],'Income Statements'!$C$4:$E$7,3,TRUE)</f>
        <v>48</v>
      </c>
      <c r="E570" t="s">
        <v>33</v>
      </c>
      <c r="F570" t="s">
        <v>7</v>
      </c>
      <c r="G570">
        <v>37</v>
      </c>
      <c r="H570">
        <f>Table1[[#This Row],[Price]]*Table1[[#This Row],[Unit]]</f>
        <v>1776</v>
      </c>
      <c r="I570">
        <f>IF(Table1[[#This Row],[Region]]="West",Table1[[#This Row],[Total]]*0.9,IF(Table1[[#This Row],[Month]]="Dec",Table1[[#This Row],[Total]]*0.9,0))</f>
        <v>0</v>
      </c>
      <c r="J570">
        <f>Table1[[#This Row],[Total]]-Table1[[#This Row],[Discount]]</f>
        <v>1776</v>
      </c>
    </row>
    <row r="571" spans="1:10">
      <c r="A571">
        <v>55</v>
      </c>
      <c r="B571" t="s">
        <v>24</v>
      </c>
      <c r="C571" t="s">
        <v>27</v>
      </c>
      <c r="D571">
        <f>VLOOKUP(Table1[[#This Row],[Product]],'Income Statements'!$C$4:$E$7,3,TRUE)</f>
        <v>35</v>
      </c>
      <c r="E571" t="s">
        <v>32</v>
      </c>
      <c r="F571" t="s">
        <v>18</v>
      </c>
      <c r="G571">
        <v>33</v>
      </c>
      <c r="H571">
        <f>Table1[[#This Row],[Price]]*Table1[[#This Row],[Unit]]</f>
        <v>1155</v>
      </c>
      <c r="I571">
        <f>IF(Table1[[#This Row],[Region]]="West",Table1[[#This Row],[Total]]*0.9,IF(Table1[[#This Row],[Month]]="Dec",Table1[[#This Row],[Total]]*0.9,0))</f>
        <v>0</v>
      </c>
      <c r="J571">
        <f>Table1[[#This Row],[Total]]-Table1[[#This Row],[Discount]]</f>
        <v>1155</v>
      </c>
    </row>
    <row r="572" spans="1:10">
      <c r="A572">
        <v>227</v>
      </c>
      <c r="B572" t="s">
        <v>24</v>
      </c>
      <c r="C572" t="s">
        <v>12</v>
      </c>
      <c r="D572">
        <f>VLOOKUP(Table1[[#This Row],[Product]],'Income Statements'!$C$4:$E$7,3,TRUE)</f>
        <v>62</v>
      </c>
      <c r="E572" t="s">
        <v>32</v>
      </c>
      <c r="F572" t="s">
        <v>11</v>
      </c>
      <c r="G572">
        <v>2</v>
      </c>
      <c r="H572">
        <f>Table1[[#This Row],[Price]]*Table1[[#This Row],[Unit]]</f>
        <v>124</v>
      </c>
      <c r="I572">
        <f>IF(Table1[[#This Row],[Region]]="West",Table1[[#This Row],[Total]]*0.9,IF(Table1[[#This Row],[Month]]="Dec",Table1[[#This Row],[Total]]*0.9,0))</f>
        <v>0</v>
      </c>
      <c r="J572">
        <f>Table1[[#This Row],[Total]]-Table1[[#This Row],[Discount]]</f>
        <v>124</v>
      </c>
    </row>
    <row r="573" spans="1:10">
      <c r="A573">
        <v>441</v>
      </c>
      <c r="B573" t="s">
        <v>24</v>
      </c>
      <c r="C573" t="s">
        <v>12</v>
      </c>
      <c r="D573">
        <f>VLOOKUP(Table1[[#This Row],[Product]],'Income Statements'!$C$4:$E$7,3,TRUE)</f>
        <v>62</v>
      </c>
      <c r="E573" t="s">
        <v>32</v>
      </c>
      <c r="F573" t="s">
        <v>11</v>
      </c>
      <c r="G573">
        <v>38</v>
      </c>
      <c r="H573">
        <f>Table1[[#This Row],[Price]]*Table1[[#This Row],[Unit]]</f>
        <v>2356</v>
      </c>
      <c r="I573">
        <f>IF(Table1[[#This Row],[Region]]="West",Table1[[#This Row],[Total]]*0.9,IF(Table1[[#This Row],[Month]]="Dec",Table1[[#This Row],[Total]]*0.9,0))</f>
        <v>0</v>
      </c>
      <c r="J573">
        <f>Table1[[#This Row],[Total]]-Table1[[#This Row],[Discount]]</f>
        <v>2356</v>
      </c>
    </row>
    <row r="574" spans="1:10">
      <c r="A574">
        <v>820</v>
      </c>
      <c r="B574" t="s">
        <v>24</v>
      </c>
      <c r="C574" t="s">
        <v>27</v>
      </c>
      <c r="D574">
        <f>VLOOKUP(Table1[[#This Row],[Product]],'Income Statements'!$C$4:$E$7,3,TRUE)</f>
        <v>35</v>
      </c>
      <c r="E574" t="s">
        <v>32</v>
      </c>
      <c r="F574" t="s">
        <v>18</v>
      </c>
      <c r="G574">
        <v>46</v>
      </c>
      <c r="H574">
        <f>Table1[[#This Row],[Price]]*Table1[[#This Row],[Unit]]</f>
        <v>1610</v>
      </c>
      <c r="I574">
        <f>IF(Table1[[#This Row],[Region]]="West",Table1[[#This Row],[Total]]*0.9,IF(Table1[[#This Row],[Month]]="Dec",Table1[[#This Row],[Total]]*0.9,0))</f>
        <v>0</v>
      </c>
      <c r="J574">
        <f>Table1[[#This Row],[Total]]-Table1[[#This Row],[Discount]]</f>
        <v>1610</v>
      </c>
    </row>
    <row r="575" spans="1:10">
      <c r="A575">
        <v>972</v>
      </c>
      <c r="B575" t="s">
        <v>24</v>
      </c>
      <c r="C575" t="s">
        <v>27</v>
      </c>
      <c r="D575">
        <f>VLOOKUP(Table1[[#This Row],[Product]],'Income Statements'!$C$4:$E$7,3,TRUE)</f>
        <v>35</v>
      </c>
      <c r="E575" t="s">
        <v>32</v>
      </c>
      <c r="F575" t="s">
        <v>18</v>
      </c>
      <c r="G575">
        <v>16</v>
      </c>
      <c r="H575">
        <f>Table1[[#This Row],[Price]]*Table1[[#This Row],[Unit]]</f>
        <v>560</v>
      </c>
      <c r="I575">
        <f>IF(Table1[[#This Row],[Region]]="West",Table1[[#This Row],[Total]]*0.9,IF(Table1[[#This Row],[Month]]="Dec",Table1[[#This Row],[Total]]*0.9,0))</f>
        <v>0</v>
      </c>
      <c r="J575">
        <f>Table1[[#This Row],[Total]]-Table1[[#This Row],[Discount]]</f>
        <v>560</v>
      </c>
    </row>
    <row r="576" spans="1:10">
      <c r="A576">
        <v>204</v>
      </c>
      <c r="B576" t="s">
        <v>24</v>
      </c>
      <c r="C576" t="s">
        <v>12</v>
      </c>
      <c r="D576">
        <f>VLOOKUP(Table1[[#This Row],[Product]],'Income Statements'!$C$4:$E$7,3,TRUE)</f>
        <v>62</v>
      </c>
      <c r="E576" t="s">
        <v>36</v>
      </c>
      <c r="F576" t="s">
        <v>25</v>
      </c>
      <c r="G576">
        <v>4</v>
      </c>
      <c r="H576">
        <f>Table1[[#This Row],[Price]]*Table1[[#This Row],[Unit]]</f>
        <v>248</v>
      </c>
      <c r="I576">
        <f>IF(Table1[[#This Row],[Region]]="West",Table1[[#This Row],[Total]]*0.9,IF(Table1[[#This Row],[Month]]="Dec",Table1[[#This Row],[Total]]*0.9,0))</f>
        <v>223.20000000000002</v>
      </c>
      <c r="J576">
        <f>Table1[[#This Row],[Total]]-Table1[[#This Row],[Discount]]</f>
        <v>24.799999999999983</v>
      </c>
    </row>
    <row r="577" spans="1:10">
      <c r="A577">
        <v>724</v>
      </c>
      <c r="B577" t="s">
        <v>24</v>
      </c>
      <c r="C577" t="s">
        <v>15</v>
      </c>
      <c r="D577">
        <f>VLOOKUP(Table1[[#This Row],[Product]],'Income Statements'!$C$4:$E$7,3,TRUE)</f>
        <v>48</v>
      </c>
      <c r="E577" t="s">
        <v>36</v>
      </c>
      <c r="F577" t="s">
        <v>7</v>
      </c>
      <c r="G577">
        <v>17</v>
      </c>
      <c r="H577">
        <f>Table1[[#This Row],[Price]]*Table1[[#This Row],[Unit]]</f>
        <v>816</v>
      </c>
      <c r="I577">
        <f>IF(Table1[[#This Row],[Region]]="West",Table1[[#This Row],[Total]]*0.9,IF(Table1[[#This Row],[Month]]="Dec",Table1[[#This Row],[Total]]*0.9,0))</f>
        <v>0</v>
      </c>
      <c r="J577">
        <f>Table1[[#This Row],[Total]]-Table1[[#This Row],[Discount]]</f>
        <v>816</v>
      </c>
    </row>
    <row r="578" spans="1:10">
      <c r="A578">
        <v>737</v>
      </c>
      <c r="B578" t="s">
        <v>24</v>
      </c>
      <c r="C578" t="s">
        <v>12</v>
      </c>
      <c r="D578">
        <f>VLOOKUP(Table1[[#This Row],[Product]],'Income Statements'!$C$4:$E$7,3,TRUE)</f>
        <v>62</v>
      </c>
      <c r="E578" t="s">
        <v>36</v>
      </c>
      <c r="F578" t="s">
        <v>11</v>
      </c>
      <c r="G578">
        <v>45</v>
      </c>
      <c r="H578">
        <f>Table1[[#This Row],[Price]]*Table1[[#This Row],[Unit]]</f>
        <v>2790</v>
      </c>
      <c r="I578">
        <f>IF(Table1[[#This Row],[Region]]="West",Table1[[#This Row],[Total]]*0.9,IF(Table1[[#This Row],[Month]]="Dec",Table1[[#This Row],[Total]]*0.9,0))</f>
        <v>0</v>
      </c>
      <c r="J578">
        <f>Table1[[#This Row],[Total]]-Table1[[#This Row],[Discount]]</f>
        <v>2790</v>
      </c>
    </row>
    <row r="579" spans="1:10">
      <c r="A579">
        <v>878</v>
      </c>
      <c r="B579" t="s">
        <v>24</v>
      </c>
      <c r="C579" t="s">
        <v>12</v>
      </c>
      <c r="D579">
        <f>VLOOKUP(Table1[[#This Row],[Product]],'Income Statements'!$C$4:$E$7,3,TRUE)</f>
        <v>62</v>
      </c>
      <c r="E579" t="s">
        <v>36</v>
      </c>
      <c r="F579" t="s">
        <v>25</v>
      </c>
      <c r="G579">
        <v>35</v>
      </c>
      <c r="H579">
        <f>Table1[[#This Row],[Price]]*Table1[[#This Row],[Unit]]</f>
        <v>2170</v>
      </c>
      <c r="I579">
        <f>IF(Table1[[#This Row],[Region]]="West",Table1[[#This Row],[Total]]*0.9,IF(Table1[[#This Row],[Month]]="Dec",Table1[[#This Row],[Total]]*0.9,0))</f>
        <v>1953</v>
      </c>
      <c r="J579">
        <f>Table1[[#This Row],[Total]]-Table1[[#This Row],[Discount]]</f>
        <v>217</v>
      </c>
    </row>
    <row r="580" spans="1:10">
      <c r="A580">
        <v>9</v>
      </c>
      <c r="B580" t="s">
        <v>14</v>
      </c>
      <c r="C580" t="s">
        <v>12</v>
      </c>
      <c r="D580">
        <f>VLOOKUP(Table1[[#This Row],[Product]],'Income Statements'!$C$4:$E$7,3,TRUE)</f>
        <v>62</v>
      </c>
      <c r="E580" t="s">
        <v>9</v>
      </c>
      <c r="F580" t="s">
        <v>18</v>
      </c>
      <c r="G580">
        <v>33</v>
      </c>
      <c r="H580">
        <f>Table1[[#This Row],[Price]]*Table1[[#This Row],[Unit]]</f>
        <v>2046</v>
      </c>
      <c r="I580">
        <f>IF(Table1[[#This Row],[Region]]="West",Table1[[#This Row],[Total]]*0.9,IF(Table1[[#This Row],[Month]]="Dec",Table1[[#This Row],[Total]]*0.9,0))</f>
        <v>0</v>
      </c>
      <c r="J580">
        <f>Table1[[#This Row],[Total]]-Table1[[#This Row],[Discount]]</f>
        <v>2046</v>
      </c>
    </row>
    <row r="581" spans="1:10">
      <c r="A581">
        <v>437</v>
      </c>
      <c r="B581" t="s">
        <v>14</v>
      </c>
      <c r="C581" t="s">
        <v>8</v>
      </c>
      <c r="D581">
        <f>VLOOKUP(Table1[[#This Row],[Product]],'Income Statements'!$C$4:$E$7,3,TRUE)</f>
        <v>46</v>
      </c>
      <c r="E581" t="s">
        <v>9</v>
      </c>
      <c r="F581" t="s">
        <v>7</v>
      </c>
      <c r="G581">
        <v>9</v>
      </c>
      <c r="H581">
        <f>Table1[[#This Row],[Price]]*Table1[[#This Row],[Unit]]</f>
        <v>414</v>
      </c>
      <c r="I581">
        <f>IF(Table1[[#This Row],[Region]]="West",Table1[[#This Row],[Total]]*0.9,IF(Table1[[#This Row],[Month]]="Dec",Table1[[#This Row],[Total]]*0.9,0))</f>
        <v>0</v>
      </c>
      <c r="J581">
        <f>Table1[[#This Row],[Total]]-Table1[[#This Row],[Discount]]</f>
        <v>414</v>
      </c>
    </row>
    <row r="582" spans="1:10">
      <c r="A582">
        <v>600</v>
      </c>
      <c r="B582" t="s">
        <v>14</v>
      </c>
      <c r="C582" t="s">
        <v>8</v>
      </c>
      <c r="D582">
        <f>VLOOKUP(Table1[[#This Row],[Product]],'Income Statements'!$C$4:$E$7,3,TRUE)</f>
        <v>46</v>
      </c>
      <c r="E582" t="s">
        <v>9</v>
      </c>
      <c r="F582" t="s">
        <v>25</v>
      </c>
      <c r="G582">
        <v>1</v>
      </c>
      <c r="H582">
        <f>Table1[[#This Row],[Price]]*Table1[[#This Row],[Unit]]</f>
        <v>46</v>
      </c>
      <c r="I582">
        <f>IF(Table1[[#This Row],[Region]]="West",Table1[[#This Row],[Total]]*0.9,IF(Table1[[#This Row],[Month]]="Dec",Table1[[#This Row],[Total]]*0.9,0))</f>
        <v>41.4</v>
      </c>
      <c r="J582">
        <f>Table1[[#This Row],[Total]]-Table1[[#This Row],[Discount]]</f>
        <v>4.6000000000000014</v>
      </c>
    </row>
    <row r="583" spans="1:10">
      <c r="A583">
        <v>702</v>
      </c>
      <c r="B583" t="s">
        <v>14</v>
      </c>
      <c r="C583" t="s">
        <v>27</v>
      </c>
      <c r="D583">
        <f>VLOOKUP(Table1[[#This Row],[Product]],'Income Statements'!$C$4:$E$7,3,TRUE)</f>
        <v>35</v>
      </c>
      <c r="E583" t="s">
        <v>9</v>
      </c>
      <c r="F583" t="s">
        <v>25</v>
      </c>
      <c r="G583">
        <v>50</v>
      </c>
      <c r="H583">
        <f>Table1[[#This Row],[Price]]*Table1[[#This Row],[Unit]]</f>
        <v>1750</v>
      </c>
      <c r="I583">
        <f>IF(Table1[[#This Row],[Region]]="West",Table1[[#This Row],[Total]]*0.9,IF(Table1[[#This Row],[Month]]="Dec",Table1[[#This Row],[Total]]*0.9,0))</f>
        <v>1575</v>
      </c>
      <c r="J583">
        <f>Table1[[#This Row],[Total]]-Table1[[#This Row],[Discount]]</f>
        <v>175</v>
      </c>
    </row>
    <row r="584" spans="1:10">
      <c r="A584">
        <v>714</v>
      </c>
      <c r="B584" t="s">
        <v>14</v>
      </c>
      <c r="C584" t="s">
        <v>27</v>
      </c>
      <c r="D584">
        <f>VLOOKUP(Table1[[#This Row],[Product]],'Income Statements'!$C$4:$E$7,3,TRUE)</f>
        <v>35</v>
      </c>
      <c r="E584" t="s">
        <v>9</v>
      </c>
      <c r="F584" t="s">
        <v>11</v>
      </c>
      <c r="G584">
        <v>25</v>
      </c>
      <c r="H584">
        <f>Table1[[#This Row],[Price]]*Table1[[#This Row],[Unit]]</f>
        <v>875</v>
      </c>
      <c r="I584">
        <f>IF(Table1[[#This Row],[Region]]="West",Table1[[#This Row],[Total]]*0.9,IF(Table1[[#This Row],[Month]]="Dec",Table1[[#This Row],[Total]]*0.9,0))</f>
        <v>0</v>
      </c>
      <c r="J584">
        <f>Table1[[#This Row],[Total]]-Table1[[#This Row],[Discount]]</f>
        <v>875</v>
      </c>
    </row>
    <row r="585" spans="1:10">
      <c r="A585">
        <v>721</v>
      </c>
      <c r="B585" t="s">
        <v>14</v>
      </c>
      <c r="C585" t="s">
        <v>15</v>
      </c>
      <c r="D585">
        <f>VLOOKUP(Table1[[#This Row],[Product]],'Income Statements'!$C$4:$E$7,3,TRUE)</f>
        <v>48</v>
      </c>
      <c r="E585" t="s">
        <v>9</v>
      </c>
      <c r="F585" t="s">
        <v>18</v>
      </c>
      <c r="G585">
        <v>50</v>
      </c>
      <c r="H585">
        <f>Table1[[#This Row],[Price]]*Table1[[#This Row],[Unit]]</f>
        <v>2400</v>
      </c>
      <c r="I585">
        <f>IF(Table1[[#This Row],[Region]]="West",Table1[[#This Row],[Total]]*0.9,IF(Table1[[#This Row],[Month]]="Dec",Table1[[#This Row],[Total]]*0.9,0))</f>
        <v>0</v>
      </c>
      <c r="J585">
        <f>Table1[[#This Row],[Total]]-Table1[[#This Row],[Discount]]</f>
        <v>2400</v>
      </c>
    </row>
    <row r="586" spans="1:10">
      <c r="A586">
        <v>742</v>
      </c>
      <c r="B586" t="s">
        <v>14</v>
      </c>
      <c r="C586" t="s">
        <v>15</v>
      </c>
      <c r="D586">
        <f>VLOOKUP(Table1[[#This Row],[Product]],'Income Statements'!$C$4:$E$7,3,TRUE)</f>
        <v>48</v>
      </c>
      <c r="E586" t="s">
        <v>9</v>
      </c>
      <c r="F586" t="s">
        <v>18</v>
      </c>
      <c r="G586">
        <v>46</v>
      </c>
      <c r="H586">
        <f>Table1[[#This Row],[Price]]*Table1[[#This Row],[Unit]]</f>
        <v>2208</v>
      </c>
      <c r="I586">
        <f>IF(Table1[[#This Row],[Region]]="West",Table1[[#This Row],[Total]]*0.9,IF(Table1[[#This Row],[Month]]="Dec",Table1[[#This Row],[Total]]*0.9,0))</f>
        <v>0</v>
      </c>
      <c r="J586">
        <f>Table1[[#This Row],[Total]]-Table1[[#This Row],[Discount]]</f>
        <v>2208</v>
      </c>
    </row>
    <row r="587" spans="1:10">
      <c r="A587">
        <v>757</v>
      </c>
      <c r="B587" t="s">
        <v>14</v>
      </c>
      <c r="C587" t="s">
        <v>8</v>
      </c>
      <c r="D587">
        <f>VLOOKUP(Table1[[#This Row],[Product]],'Income Statements'!$C$4:$E$7,3,TRUE)</f>
        <v>46</v>
      </c>
      <c r="E587" t="s">
        <v>9</v>
      </c>
      <c r="F587" t="s">
        <v>25</v>
      </c>
      <c r="G587">
        <v>5</v>
      </c>
      <c r="H587">
        <f>Table1[[#This Row],[Price]]*Table1[[#This Row],[Unit]]</f>
        <v>230</v>
      </c>
      <c r="I587">
        <f>IF(Table1[[#This Row],[Region]]="West",Table1[[#This Row],[Total]]*0.9,IF(Table1[[#This Row],[Month]]="Dec",Table1[[#This Row],[Total]]*0.9,0))</f>
        <v>207</v>
      </c>
      <c r="J587">
        <f>Table1[[#This Row],[Total]]-Table1[[#This Row],[Discount]]</f>
        <v>23</v>
      </c>
    </row>
    <row r="588" spans="1:10">
      <c r="A588">
        <v>881</v>
      </c>
      <c r="B588" t="s">
        <v>14</v>
      </c>
      <c r="C588" t="s">
        <v>12</v>
      </c>
      <c r="D588">
        <f>VLOOKUP(Table1[[#This Row],[Product]],'Income Statements'!$C$4:$E$7,3,TRUE)</f>
        <v>62</v>
      </c>
      <c r="E588" t="s">
        <v>9</v>
      </c>
      <c r="F588" t="s">
        <v>11</v>
      </c>
      <c r="G588">
        <v>45</v>
      </c>
      <c r="H588">
        <f>Table1[[#This Row],[Price]]*Table1[[#This Row],[Unit]]</f>
        <v>2790</v>
      </c>
      <c r="I588">
        <f>IF(Table1[[#This Row],[Region]]="West",Table1[[#This Row],[Total]]*0.9,IF(Table1[[#This Row],[Month]]="Dec",Table1[[#This Row],[Total]]*0.9,0))</f>
        <v>0</v>
      </c>
      <c r="J588">
        <f>Table1[[#This Row],[Total]]-Table1[[#This Row],[Discount]]</f>
        <v>2790</v>
      </c>
    </row>
    <row r="589" spans="1:10">
      <c r="A589">
        <v>939</v>
      </c>
      <c r="B589" t="s">
        <v>14</v>
      </c>
      <c r="C589" t="s">
        <v>15</v>
      </c>
      <c r="D589">
        <f>VLOOKUP(Table1[[#This Row],[Product]],'Income Statements'!$C$4:$E$7,3,TRUE)</f>
        <v>48</v>
      </c>
      <c r="E589" t="s">
        <v>9</v>
      </c>
      <c r="F589" t="s">
        <v>18</v>
      </c>
      <c r="G589">
        <v>24</v>
      </c>
      <c r="H589">
        <f>Table1[[#This Row],[Price]]*Table1[[#This Row],[Unit]]</f>
        <v>1152</v>
      </c>
      <c r="I589">
        <f>IF(Table1[[#This Row],[Region]]="West",Table1[[#This Row],[Total]]*0.9,IF(Table1[[#This Row],[Month]]="Dec",Table1[[#This Row],[Total]]*0.9,0))</f>
        <v>0</v>
      </c>
      <c r="J589">
        <f>Table1[[#This Row],[Total]]-Table1[[#This Row],[Discount]]</f>
        <v>1152</v>
      </c>
    </row>
    <row r="590" spans="1:10">
      <c r="A590">
        <v>264</v>
      </c>
      <c r="B590" t="s">
        <v>14</v>
      </c>
      <c r="C590" t="s">
        <v>8</v>
      </c>
      <c r="D590">
        <f>VLOOKUP(Table1[[#This Row],[Product]],'Income Statements'!$C$4:$E$7,3,TRUE)</f>
        <v>46</v>
      </c>
      <c r="E590" t="s">
        <v>26</v>
      </c>
      <c r="F590" t="s">
        <v>25</v>
      </c>
      <c r="G590">
        <v>45</v>
      </c>
      <c r="H590">
        <f>Table1[[#This Row],[Price]]*Table1[[#This Row],[Unit]]</f>
        <v>2070</v>
      </c>
      <c r="I590">
        <f>IF(Table1[[#This Row],[Region]]="West",Table1[[#This Row],[Total]]*0.9,IF(Table1[[#This Row],[Month]]="Dec",Table1[[#This Row],[Total]]*0.9,0))</f>
        <v>1863</v>
      </c>
      <c r="J590">
        <f>Table1[[#This Row],[Total]]-Table1[[#This Row],[Discount]]</f>
        <v>207</v>
      </c>
    </row>
    <row r="591" spans="1:10">
      <c r="A591">
        <v>532</v>
      </c>
      <c r="B591" t="s">
        <v>14</v>
      </c>
      <c r="C591" t="s">
        <v>8</v>
      </c>
      <c r="D591">
        <f>VLOOKUP(Table1[[#This Row],[Product]],'Income Statements'!$C$4:$E$7,3,TRUE)</f>
        <v>46</v>
      </c>
      <c r="E591" t="s">
        <v>26</v>
      </c>
      <c r="F591" t="s">
        <v>11</v>
      </c>
      <c r="G591">
        <v>18</v>
      </c>
      <c r="H591">
        <f>Table1[[#This Row],[Price]]*Table1[[#This Row],[Unit]]</f>
        <v>828</v>
      </c>
      <c r="I591">
        <f>IF(Table1[[#This Row],[Region]]="West",Table1[[#This Row],[Total]]*0.9,IF(Table1[[#This Row],[Month]]="Dec",Table1[[#This Row],[Total]]*0.9,0))</f>
        <v>0</v>
      </c>
      <c r="J591">
        <f>Table1[[#This Row],[Total]]-Table1[[#This Row],[Discount]]</f>
        <v>828</v>
      </c>
    </row>
    <row r="592" spans="1:10">
      <c r="A592">
        <v>574</v>
      </c>
      <c r="B592" t="s">
        <v>14</v>
      </c>
      <c r="C592" t="s">
        <v>8</v>
      </c>
      <c r="D592">
        <f>VLOOKUP(Table1[[#This Row],[Product]],'Income Statements'!$C$4:$E$7,3,TRUE)</f>
        <v>46</v>
      </c>
      <c r="E592" t="s">
        <v>26</v>
      </c>
      <c r="F592" t="s">
        <v>7</v>
      </c>
      <c r="G592">
        <v>50</v>
      </c>
      <c r="H592">
        <f>Table1[[#This Row],[Price]]*Table1[[#This Row],[Unit]]</f>
        <v>2300</v>
      </c>
      <c r="I592">
        <f>IF(Table1[[#This Row],[Region]]="West",Table1[[#This Row],[Total]]*0.9,IF(Table1[[#This Row],[Month]]="Dec",Table1[[#This Row],[Total]]*0.9,0))</f>
        <v>0</v>
      </c>
      <c r="J592">
        <f>Table1[[#This Row],[Total]]-Table1[[#This Row],[Discount]]</f>
        <v>2300</v>
      </c>
    </row>
    <row r="593" spans="1:10">
      <c r="A593">
        <v>689</v>
      </c>
      <c r="B593" t="s">
        <v>14</v>
      </c>
      <c r="C593" t="s">
        <v>8</v>
      </c>
      <c r="D593">
        <f>VLOOKUP(Table1[[#This Row],[Product]],'Income Statements'!$C$4:$E$7,3,TRUE)</f>
        <v>46</v>
      </c>
      <c r="E593" t="s">
        <v>26</v>
      </c>
      <c r="F593" t="s">
        <v>11</v>
      </c>
      <c r="G593">
        <v>1</v>
      </c>
      <c r="H593">
        <f>Table1[[#This Row],[Price]]*Table1[[#This Row],[Unit]]</f>
        <v>46</v>
      </c>
      <c r="I593">
        <f>IF(Table1[[#This Row],[Region]]="West",Table1[[#This Row],[Total]]*0.9,IF(Table1[[#This Row],[Month]]="Dec",Table1[[#This Row],[Total]]*0.9,0))</f>
        <v>0</v>
      </c>
      <c r="J593">
        <f>Table1[[#This Row],[Total]]-Table1[[#This Row],[Discount]]</f>
        <v>46</v>
      </c>
    </row>
    <row r="594" spans="1:10">
      <c r="A594">
        <v>753</v>
      </c>
      <c r="B594" t="s">
        <v>14</v>
      </c>
      <c r="C594" t="s">
        <v>8</v>
      </c>
      <c r="D594">
        <f>VLOOKUP(Table1[[#This Row],[Product]],'Income Statements'!$C$4:$E$7,3,TRUE)</f>
        <v>46</v>
      </c>
      <c r="E594" t="s">
        <v>26</v>
      </c>
      <c r="F594" t="s">
        <v>25</v>
      </c>
      <c r="G594">
        <v>11</v>
      </c>
      <c r="H594">
        <f>Table1[[#This Row],[Price]]*Table1[[#This Row],[Unit]]</f>
        <v>506</v>
      </c>
      <c r="I594">
        <f>IF(Table1[[#This Row],[Region]]="West",Table1[[#This Row],[Total]]*0.9,IF(Table1[[#This Row],[Month]]="Dec",Table1[[#This Row],[Total]]*0.9,0))</f>
        <v>455.40000000000003</v>
      </c>
      <c r="J594">
        <f>Table1[[#This Row],[Total]]-Table1[[#This Row],[Discount]]</f>
        <v>50.599999999999966</v>
      </c>
    </row>
    <row r="595" spans="1:10">
      <c r="A595">
        <v>776</v>
      </c>
      <c r="B595" t="s">
        <v>14</v>
      </c>
      <c r="C595" t="s">
        <v>27</v>
      </c>
      <c r="D595">
        <f>VLOOKUP(Table1[[#This Row],[Product]],'Income Statements'!$C$4:$E$7,3,TRUE)</f>
        <v>35</v>
      </c>
      <c r="E595" t="s">
        <v>26</v>
      </c>
      <c r="F595" t="s">
        <v>18</v>
      </c>
      <c r="G595">
        <v>5</v>
      </c>
      <c r="H595">
        <f>Table1[[#This Row],[Price]]*Table1[[#This Row],[Unit]]</f>
        <v>175</v>
      </c>
      <c r="I595">
        <f>IF(Table1[[#This Row],[Region]]="West",Table1[[#This Row],[Total]]*0.9,IF(Table1[[#This Row],[Month]]="Dec",Table1[[#This Row],[Total]]*0.9,0))</f>
        <v>0</v>
      </c>
      <c r="J595">
        <f>Table1[[#This Row],[Total]]-Table1[[#This Row],[Discount]]</f>
        <v>175</v>
      </c>
    </row>
    <row r="596" spans="1:10">
      <c r="A596">
        <v>868</v>
      </c>
      <c r="B596" t="s">
        <v>14</v>
      </c>
      <c r="C596" t="s">
        <v>12</v>
      </c>
      <c r="D596">
        <f>VLOOKUP(Table1[[#This Row],[Product]],'Income Statements'!$C$4:$E$7,3,TRUE)</f>
        <v>62</v>
      </c>
      <c r="E596" t="s">
        <v>26</v>
      </c>
      <c r="F596" t="s">
        <v>11</v>
      </c>
      <c r="G596">
        <v>31</v>
      </c>
      <c r="H596">
        <f>Table1[[#This Row],[Price]]*Table1[[#This Row],[Unit]]</f>
        <v>1922</v>
      </c>
      <c r="I596">
        <f>IF(Table1[[#This Row],[Region]]="West",Table1[[#This Row],[Total]]*0.9,IF(Table1[[#This Row],[Month]]="Dec",Table1[[#This Row],[Total]]*0.9,0))</f>
        <v>0</v>
      </c>
      <c r="J596">
        <f>Table1[[#This Row],[Total]]-Table1[[#This Row],[Discount]]</f>
        <v>1922</v>
      </c>
    </row>
    <row r="597" spans="1:10">
      <c r="A597">
        <v>877</v>
      </c>
      <c r="B597" t="s">
        <v>14</v>
      </c>
      <c r="C597" t="s">
        <v>27</v>
      </c>
      <c r="D597">
        <f>VLOOKUP(Table1[[#This Row],[Product]],'Income Statements'!$C$4:$E$7,3,TRUE)</f>
        <v>35</v>
      </c>
      <c r="E597" t="s">
        <v>26</v>
      </c>
      <c r="F597" t="s">
        <v>7</v>
      </c>
      <c r="G597">
        <v>43</v>
      </c>
      <c r="H597">
        <f>Table1[[#This Row],[Price]]*Table1[[#This Row],[Unit]]</f>
        <v>1505</v>
      </c>
      <c r="I597">
        <f>IF(Table1[[#This Row],[Region]]="West",Table1[[#This Row],[Total]]*0.9,IF(Table1[[#This Row],[Month]]="Dec",Table1[[#This Row],[Total]]*0.9,0))</f>
        <v>0</v>
      </c>
      <c r="J597">
        <f>Table1[[#This Row],[Total]]-Table1[[#This Row],[Discount]]</f>
        <v>1505</v>
      </c>
    </row>
    <row r="598" spans="1:10">
      <c r="A598">
        <v>88</v>
      </c>
      <c r="B598" t="s">
        <v>14</v>
      </c>
      <c r="C598" t="s">
        <v>15</v>
      </c>
      <c r="D598">
        <f>VLOOKUP(Table1[[#This Row],[Product]],'Income Statements'!$C$4:$E$7,3,TRUE)</f>
        <v>48</v>
      </c>
      <c r="E598" t="s">
        <v>22</v>
      </c>
      <c r="F598" t="s">
        <v>11</v>
      </c>
      <c r="G598">
        <v>4</v>
      </c>
      <c r="H598">
        <f>Table1[[#This Row],[Price]]*Table1[[#This Row],[Unit]]</f>
        <v>192</v>
      </c>
      <c r="I598">
        <f>IF(Table1[[#This Row],[Region]]="West",Table1[[#This Row],[Total]]*0.9,IF(Table1[[#This Row],[Month]]="Dec",Table1[[#This Row],[Total]]*0.9,0))</f>
        <v>172.8</v>
      </c>
      <c r="J598">
        <f>Table1[[#This Row],[Total]]-Table1[[#This Row],[Discount]]</f>
        <v>19.199999999999989</v>
      </c>
    </row>
    <row r="599" spans="1:10">
      <c r="A599">
        <v>130</v>
      </c>
      <c r="B599" t="s">
        <v>14</v>
      </c>
      <c r="C599" t="s">
        <v>27</v>
      </c>
      <c r="D599">
        <f>VLOOKUP(Table1[[#This Row],[Product]],'Income Statements'!$C$4:$E$7,3,TRUE)</f>
        <v>35</v>
      </c>
      <c r="E599" t="s">
        <v>22</v>
      </c>
      <c r="F599" t="s">
        <v>7</v>
      </c>
      <c r="G599">
        <v>9</v>
      </c>
      <c r="H599">
        <f>Table1[[#This Row],[Price]]*Table1[[#This Row],[Unit]]</f>
        <v>315</v>
      </c>
      <c r="I599">
        <f>IF(Table1[[#This Row],[Region]]="West",Table1[[#This Row],[Total]]*0.9,IF(Table1[[#This Row],[Month]]="Dec",Table1[[#This Row],[Total]]*0.9,0))</f>
        <v>283.5</v>
      </c>
      <c r="J599">
        <f>Table1[[#This Row],[Total]]-Table1[[#This Row],[Discount]]</f>
        <v>31.5</v>
      </c>
    </row>
    <row r="600" spans="1:10">
      <c r="A600">
        <v>254</v>
      </c>
      <c r="B600" t="s">
        <v>14</v>
      </c>
      <c r="C600" t="s">
        <v>8</v>
      </c>
      <c r="D600">
        <f>VLOOKUP(Table1[[#This Row],[Product]],'Income Statements'!$C$4:$E$7,3,TRUE)</f>
        <v>46</v>
      </c>
      <c r="E600" t="s">
        <v>22</v>
      </c>
      <c r="F600" t="s">
        <v>25</v>
      </c>
      <c r="G600">
        <v>19</v>
      </c>
      <c r="H600">
        <f>Table1[[#This Row],[Price]]*Table1[[#This Row],[Unit]]</f>
        <v>874</v>
      </c>
      <c r="I600">
        <f>IF(Table1[[#This Row],[Region]]="West",Table1[[#This Row],[Total]]*0.9,IF(Table1[[#This Row],[Month]]="Dec",Table1[[#This Row],[Total]]*0.9,0))</f>
        <v>786.6</v>
      </c>
      <c r="J600">
        <f>Table1[[#This Row],[Total]]-Table1[[#This Row],[Discount]]</f>
        <v>87.399999999999977</v>
      </c>
    </row>
    <row r="601" spans="1:10">
      <c r="A601">
        <v>307</v>
      </c>
      <c r="B601" t="s">
        <v>14</v>
      </c>
      <c r="C601" t="s">
        <v>27</v>
      </c>
      <c r="D601">
        <f>VLOOKUP(Table1[[#This Row],[Product]],'Income Statements'!$C$4:$E$7,3,TRUE)</f>
        <v>35</v>
      </c>
      <c r="E601" t="s">
        <v>22</v>
      </c>
      <c r="F601" t="s">
        <v>11</v>
      </c>
      <c r="G601">
        <v>6</v>
      </c>
      <c r="H601">
        <f>Table1[[#This Row],[Price]]*Table1[[#This Row],[Unit]]</f>
        <v>210</v>
      </c>
      <c r="I601">
        <f>IF(Table1[[#This Row],[Region]]="West",Table1[[#This Row],[Total]]*0.9,IF(Table1[[#This Row],[Month]]="Dec",Table1[[#This Row],[Total]]*0.9,0))</f>
        <v>189</v>
      </c>
      <c r="J601">
        <f>Table1[[#This Row],[Total]]-Table1[[#This Row],[Discount]]</f>
        <v>21</v>
      </c>
    </row>
    <row r="602" spans="1:10">
      <c r="A602">
        <v>335</v>
      </c>
      <c r="B602" t="s">
        <v>14</v>
      </c>
      <c r="C602" t="s">
        <v>12</v>
      </c>
      <c r="D602">
        <f>VLOOKUP(Table1[[#This Row],[Product]],'Income Statements'!$C$4:$E$7,3,TRUE)</f>
        <v>62</v>
      </c>
      <c r="E602" t="s">
        <v>22</v>
      </c>
      <c r="F602" t="s">
        <v>25</v>
      </c>
      <c r="G602">
        <v>16</v>
      </c>
      <c r="H602">
        <f>Table1[[#This Row],[Price]]*Table1[[#This Row],[Unit]]</f>
        <v>992</v>
      </c>
      <c r="I602">
        <f>IF(Table1[[#This Row],[Region]]="West",Table1[[#This Row],[Total]]*0.9,IF(Table1[[#This Row],[Month]]="Dec",Table1[[#This Row],[Total]]*0.9,0))</f>
        <v>892.80000000000007</v>
      </c>
      <c r="J602">
        <f>Table1[[#This Row],[Total]]-Table1[[#This Row],[Discount]]</f>
        <v>99.199999999999932</v>
      </c>
    </row>
    <row r="603" spans="1:10">
      <c r="A603">
        <v>337</v>
      </c>
      <c r="B603" t="s">
        <v>14</v>
      </c>
      <c r="C603" t="s">
        <v>27</v>
      </c>
      <c r="D603">
        <f>VLOOKUP(Table1[[#This Row],[Product]],'Income Statements'!$C$4:$E$7,3,TRUE)</f>
        <v>35</v>
      </c>
      <c r="E603" t="s">
        <v>22</v>
      </c>
      <c r="F603" t="s">
        <v>25</v>
      </c>
      <c r="G603">
        <v>8</v>
      </c>
      <c r="H603">
        <f>Table1[[#This Row],[Price]]*Table1[[#This Row],[Unit]]</f>
        <v>280</v>
      </c>
      <c r="I603">
        <f>IF(Table1[[#This Row],[Region]]="West",Table1[[#This Row],[Total]]*0.9,IF(Table1[[#This Row],[Month]]="Dec",Table1[[#This Row],[Total]]*0.9,0))</f>
        <v>252</v>
      </c>
      <c r="J603">
        <f>Table1[[#This Row],[Total]]-Table1[[#This Row],[Discount]]</f>
        <v>28</v>
      </c>
    </row>
    <row r="604" spans="1:10">
      <c r="A604">
        <v>340</v>
      </c>
      <c r="B604" t="s">
        <v>14</v>
      </c>
      <c r="C604" t="s">
        <v>12</v>
      </c>
      <c r="D604">
        <f>VLOOKUP(Table1[[#This Row],[Product]],'Income Statements'!$C$4:$E$7,3,TRUE)</f>
        <v>62</v>
      </c>
      <c r="E604" t="s">
        <v>22</v>
      </c>
      <c r="F604" t="s">
        <v>18</v>
      </c>
      <c r="G604">
        <v>43</v>
      </c>
      <c r="H604">
        <f>Table1[[#This Row],[Price]]*Table1[[#This Row],[Unit]]</f>
        <v>2666</v>
      </c>
      <c r="I604">
        <f>IF(Table1[[#This Row],[Region]]="West",Table1[[#This Row],[Total]]*0.9,IF(Table1[[#This Row],[Month]]="Dec",Table1[[#This Row],[Total]]*0.9,0))</f>
        <v>2399.4</v>
      </c>
      <c r="J604">
        <f>Table1[[#This Row],[Total]]-Table1[[#This Row],[Discount]]</f>
        <v>266.59999999999991</v>
      </c>
    </row>
    <row r="605" spans="1:10">
      <c r="A605">
        <v>413</v>
      </c>
      <c r="B605" t="s">
        <v>14</v>
      </c>
      <c r="C605" t="s">
        <v>27</v>
      </c>
      <c r="D605">
        <f>VLOOKUP(Table1[[#This Row],[Product]],'Income Statements'!$C$4:$E$7,3,TRUE)</f>
        <v>35</v>
      </c>
      <c r="E605" t="s">
        <v>22</v>
      </c>
      <c r="F605" t="s">
        <v>18</v>
      </c>
      <c r="G605">
        <v>24</v>
      </c>
      <c r="H605">
        <f>Table1[[#This Row],[Price]]*Table1[[#This Row],[Unit]]</f>
        <v>840</v>
      </c>
      <c r="I605">
        <f>IF(Table1[[#This Row],[Region]]="West",Table1[[#This Row],[Total]]*0.9,IF(Table1[[#This Row],[Month]]="Dec",Table1[[#This Row],[Total]]*0.9,0))</f>
        <v>756</v>
      </c>
      <c r="J605">
        <f>Table1[[#This Row],[Total]]-Table1[[#This Row],[Discount]]</f>
        <v>84</v>
      </c>
    </row>
    <row r="606" spans="1:10">
      <c r="A606">
        <v>548</v>
      </c>
      <c r="B606" t="s">
        <v>14</v>
      </c>
      <c r="C606" t="s">
        <v>8</v>
      </c>
      <c r="D606">
        <f>VLOOKUP(Table1[[#This Row],[Product]],'Income Statements'!$C$4:$E$7,3,TRUE)</f>
        <v>46</v>
      </c>
      <c r="E606" t="s">
        <v>22</v>
      </c>
      <c r="F606" t="s">
        <v>25</v>
      </c>
      <c r="G606">
        <v>50</v>
      </c>
      <c r="H606">
        <f>Table1[[#This Row],[Price]]*Table1[[#This Row],[Unit]]</f>
        <v>2300</v>
      </c>
      <c r="I606">
        <f>IF(Table1[[#This Row],[Region]]="West",Table1[[#This Row],[Total]]*0.9,IF(Table1[[#This Row],[Month]]="Dec",Table1[[#This Row],[Total]]*0.9,0))</f>
        <v>2070</v>
      </c>
      <c r="J606">
        <f>Table1[[#This Row],[Total]]-Table1[[#This Row],[Discount]]</f>
        <v>230</v>
      </c>
    </row>
    <row r="607" spans="1:10">
      <c r="A607">
        <v>602</v>
      </c>
      <c r="B607" t="s">
        <v>14</v>
      </c>
      <c r="C607" t="s">
        <v>8</v>
      </c>
      <c r="D607">
        <f>VLOOKUP(Table1[[#This Row],[Product]],'Income Statements'!$C$4:$E$7,3,TRUE)</f>
        <v>46</v>
      </c>
      <c r="E607" t="s">
        <v>22</v>
      </c>
      <c r="F607" t="s">
        <v>18</v>
      </c>
      <c r="G607">
        <v>42</v>
      </c>
      <c r="H607">
        <f>Table1[[#This Row],[Price]]*Table1[[#This Row],[Unit]]</f>
        <v>1932</v>
      </c>
      <c r="I607">
        <f>IF(Table1[[#This Row],[Region]]="West",Table1[[#This Row],[Total]]*0.9,IF(Table1[[#This Row],[Month]]="Dec",Table1[[#This Row],[Total]]*0.9,0))</f>
        <v>1738.8</v>
      </c>
      <c r="J607">
        <f>Table1[[#This Row],[Total]]-Table1[[#This Row],[Discount]]</f>
        <v>193.20000000000005</v>
      </c>
    </row>
    <row r="608" spans="1:10">
      <c r="A608">
        <v>845</v>
      </c>
      <c r="B608" t="s">
        <v>14</v>
      </c>
      <c r="C608" t="s">
        <v>8</v>
      </c>
      <c r="D608">
        <f>VLOOKUP(Table1[[#This Row],[Product]],'Income Statements'!$C$4:$E$7,3,TRUE)</f>
        <v>46</v>
      </c>
      <c r="E608" t="s">
        <v>22</v>
      </c>
      <c r="F608" t="s">
        <v>18</v>
      </c>
      <c r="G608">
        <v>42</v>
      </c>
      <c r="H608">
        <f>Table1[[#This Row],[Price]]*Table1[[#This Row],[Unit]]</f>
        <v>1932</v>
      </c>
      <c r="I608">
        <f>IF(Table1[[#This Row],[Region]]="West",Table1[[#This Row],[Total]]*0.9,IF(Table1[[#This Row],[Month]]="Dec",Table1[[#This Row],[Total]]*0.9,0))</f>
        <v>1738.8</v>
      </c>
      <c r="J608">
        <f>Table1[[#This Row],[Total]]-Table1[[#This Row],[Discount]]</f>
        <v>193.20000000000005</v>
      </c>
    </row>
    <row r="609" spans="1:10">
      <c r="A609">
        <v>922</v>
      </c>
      <c r="B609" t="s">
        <v>14</v>
      </c>
      <c r="C609" t="s">
        <v>15</v>
      </c>
      <c r="D609">
        <f>VLOOKUP(Table1[[#This Row],[Product]],'Income Statements'!$C$4:$E$7,3,TRUE)</f>
        <v>48</v>
      </c>
      <c r="E609" t="s">
        <v>22</v>
      </c>
      <c r="F609" t="s">
        <v>7</v>
      </c>
      <c r="G609">
        <v>2</v>
      </c>
      <c r="H609">
        <f>Table1[[#This Row],[Price]]*Table1[[#This Row],[Unit]]</f>
        <v>96</v>
      </c>
      <c r="I609">
        <f>IF(Table1[[#This Row],[Region]]="West",Table1[[#This Row],[Total]]*0.9,IF(Table1[[#This Row],[Month]]="Dec",Table1[[#This Row],[Total]]*0.9,0))</f>
        <v>86.4</v>
      </c>
      <c r="J609">
        <f>Table1[[#This Row],[Total]]-Table1[[#This Row],[Discount]]</f>
        <v>9.5999999999999943</v>
      </c>
    </row>
    <row r="610" spans="1:10">
      <c r="A610">
        <v>36</v>
      </c>
      <c r="B610" t="s">
        <v>14</v>
      </c>
      <c r="C610" t="s">
        <v>27</v>
      </c>
      <c r="D610">
        <f>VLOOKUP(Table1[[#This Row],[Product]],'Income Statements'!$C$4:$E$7,3,TRUE)</f>
        <v>35</v>
      </c>
      <c r="E610" t="s">
        <v>28</v>
      </c>
      <c r="F610" t="s">
        <v>11</v>
      </c>
      <c r="G610">
        <v>37</v>
      </c>
      <c r="H610">
        <f>Table1[[#This Row],[Price]]*Table1[[#This Row],[Unit]]</f>
        <v>1295</v>
      </c>
      <c r="I610">
        <f>IF(Table1[[#This Row],[Region]]="West",Table1[[#This Row],[Total]]*0.9,IF(Table1[[#This Row],[Month]]="Dec",Table1[[#This Row],[Total]]*0.9,0))</f>
        <v>0</v>
      </c>
      <c r="J610">
        <f>Table1[[#This Row],[Total]]-Table1[[#This Row],[Discount]]</f>
        <v>1295</v>
      </c>
    </row>
    <row r="611" spans="1:10">
      <c r="A611">
        <v>402</v>
      </c>
      <c r="B611" t="s">
        <v>14</v>
      </c>
      <c r="C611" t="s">
        <v>15</v>
      </c>
      <c r="D611">
        <f>VLOOKUP(Table1[[#This Row],[Product]],'Income Statements'!$C$4:$E$7,3,TRUE)</f>
        <v>48</v>
      </c>
      <c r="E611" t="s">
        <v>28</v>
      </c>
      <c r="F611" t="s">
        <v>18</v>
      </c>
      <c r="G611">
        <v>4</v>
      </c>
      <c r="H611">
        <f>Table1[[#This Row],[Price]]*Table1[[#This Row],[Unit]]</f>
        <v>192</v>
      </c>
      <c r="I611">
        <f>IF(Table1[[#This Row],[Region]]="West",Table1[[#This Row],[Total]]*0.9,IF(Table1[[#This Row],[Month]]="Dec",Table1[[#This Row],[Total]]*0.9,0))</f>
        <v>0</v>
      </c>
      <c r="J611">
        <f>Table1[[#This Row],[Total]]-Table1[[#This Row],[Discount]]</f>
        <v>192</v>
      </c>
    </row>
    <row r="612" spans="1:10">
      <c r="A612">
        <v>409</v>
      </c>
      <c r="B612" t="s">
        <v>14</v>
      </c>
      <c r="C612" t="s">
        <v>8</v>
      </c>
      <c r="D612">
        <f>VLOOKUP(Table1[[#This Row],[Product]],'Income Statements'!$C$4:$E$7,3,TRUE)</f>
        <v>46</v>
      </c>
      <c r="E612" t="s">
        <v>28</v>
      </c>
      <c r="F612" t="s">
        <v>25</v>
      </c>
      <c r="G612">
        <v>44</v>
      </c>
      <c r="H612">
        <f>Table1[[#This Row],[Price]]*Table1[[#This Row],[Unit]]</f>
        <v>2024</v>
      </c>
      <c r="I612">
        <f>IF(Table1[[#This Row],[Region]]="West",Table1[[#This Row],[Total]]*0.9,IF(Table1[[#This Row],[Month]]="Dec",Table1[[#This Row],[Total]]*0.9,0))</f>
        <v>1821.6000000000001</v>
      </c>
      <c r="J612">
        <f>Table1[[#This Row],[Total]]-Table1[[#This Row],[Discount]]</f>
        <v>202.39999999999986</v>
      </c>
    </row>
    <row r="613" spans="1:10">
      <c r="A613">
        <v>639</v>
      </c>
      <c r="B613" t="s">
        <v>14</v>
      </c>
      <c r="C613" t="s">
        <v>15</v>
      </c>
      <c r="D613">
        <f>VLOOKUP(Table1[[#This Row],[Product]],'Income Statements'!$C$4:$E$7,3,TRUE)</f>
        <v>48</v>
      </c>
      <c r="E613" t="s">
        <v>28</v>
      </c>
      <c r="F613" t="s">
        <v>7</v>
      </c>
      <c r="G613">
        <v>10</v>
      </c>
      <c r="H613">
        <f>Table1[[#This Row],[Price]]*Table1[[#This Row],[Unit]]</f>
        <v>480</v>
      </c>
      <c r="I613">
        <f>IF(Table1[[#This Row],[Region]]="West",Table1[[#This Row],[Total]]*0.9,IF(Table1[[#This Row],[Month]]="Dec",Table1[[#This Row],[Total]]*0.9,0))</f>
        <v>0</v>
      </c>
      <c r="J613">
        <f>Table1[[#This Row],[Total]]-Table1[[#This Row],[Discount]]</f>
        <v>480</v>
      </c>
    </row>
    <row r="614" spans="1:10">
      <c r="A614">
        <v>697</v>
      </c>
      <c r="B614" t="s">
        <v>14</v>
      </c>
      <c r="C614" t="s">
        <v>8</v>
      </c>
      <c r="D614">
        <f>VLOOKUP(Table1[[#This Row],[Product]],'Income Statements'!$C$4:$E$7,3,TRUE)</f>
        <v>46</v>
      </c>
      <c r="E614" t="s">
        <v>28</v>
      </c>
      <c r="F614" t="s">
        <v>7</v>
      </c>
      <c r="G614">
        <v>15</v>
      </c>
      <c r="H614">
        <f>Table1[[#This Row],[Price]]*Table1[[#This Row],[Unit]]</f>
        <v>690</v>
      </c>
      <c r="I614">
        <f>IF(Table1[[#This Row],[Region]]="West",Table1[[#This Row],[Total]]*0.9,IF(Table1[[#This Row],[Month]]="Dec",Table1[[#This Row],[Total]]*0.9,0))</f>
        <v>0</v>
      </c>
      <c r="J614">
        <f>Table1[[#This Row],[Total]]-Table1[[#This Row],[Discount]]</f>
        <v>690</v>
      </c>
    </row>
    <row r="615" spans="1:10">
      <c r="A615">
        <v>158</v>
      </c>
      <c r="B615" t="s">
        <v>14</v>
      </c>
      <c r="C615" t="s">
        <v>15</v>
      </c>
      <c r="D615">
        <f>VLOOKUP(Table1[[#This Row],[Product]],'Income Statements'!$C$4:$E$7,3,TRUE)</f>
        <v>48</v>
      </c>
      <c r="E615" t="s">
        <v>20</v>
      </c>
      <c r="F615" t="s">
        <v>18</v>
      </c>
      <c r="G615">
        <v>23</v>
      </c>
      <c r="H615">
        <f>Table1[[#This Row],[Price]]*Table1[[#This Row],[Unit]]</f>
        <v>1104</v>
      </c>
      <c r="I615">
        <f>IF(Table1[[#This Row],[Region]]="West",Table1[[#This Row],[Total]]*0.9,IF(Table1[[#This Row],[Month]]="Dec",Table1[[#This Row],[Total]]*0.9,0))</f>
        <v>0</v>
      </c>
      <c r="J615">
        <f>Table1[[#This Row],[Total]]-Table1[[#This Row],[Discount]]</f>
        <v>1104</v>
      </c>
    </row>
    <row r="616" spans="1:10">
      <c r="A616">
        <v>212</v>
      </c>
      <c r="B616" t="s">
        <v>14</v>
      </c>
      <c r="C616" t="s">
        <v>8</v>
      </c>
      <c r="D616">
        <f>VLOOKUP(Table1[[#This Row],[Product]],'Income Statements'!$C$4:$E$7,3,TRUE)</f>
        <v>46</v>
      </c>
      <c r="E616" t="s">
        <v>20</v>
      </c>
      <c r="F616" t="s">
        <v>11</v>
      </c>
      <c r="G616">
        <v>9</v>
      </c>
      <c r="H616">
        <f>Table1[[#This Row],[Price]]*Table1[[#This Row],[Unit]]</f>
        <v>414</v>
      </c>
      <c r="I616">
        <f>IF(Table1[[#This Row],[Region]]="West",Table1[[#This Row],[Total]]*0.9,IF(Table1[[#This Row],[Month]]="Dec",Table1[[#This Row],[Total]]*0.9,0))</f>
        <v>0</v>
      </c>
      <c r="J616">
        <f>Table1[[#This Row],[Total]]-Table1[[#This Row],[Discount]]</f>
        <v>414</v>
      </c>
    </row>
    <row r="617" spans="1:10">
      <c r="A617">
        <v>263</v>
      </c>
      <c r="B617" t="s">
        <v>14</v>
      </c>
      <c r="C617" t="s">
        <v>8</v>
      </c>
      <c r="D617">
        <f>VLOOKUP(Table1[[#This Row],[Product]],'Income Statements'!$C$4:$E$7,3,TRUE)</f>
        <v>46</v>
      </c>
      <c r="E617" t="s">
        <v>20</v>
      </c>
      <c r="F617" t="s">
        <v>18</v>
      </c>
      <c r="G617">
        <v>49</v>
      </c>
      <c r="H617">
        <f>Table1[[#This Row],[Price]]*Table1[[#This Row],[Unit]]</f>
        <v>2254</v>
      </c>
      <c r="I617">
        <f>IF(Table1[[#This Row],[Region]]="West",Table1[[#This Row],[Total]]*0.9,IF(Table1[[#This Row],[Month]]="Dec",Table1[[#This Row],[Total]]*0.9,0))</f>
        <v>0</v>
      </c>
      <c r="J617">
        <f>Table1[[#This Row],[Total]]-Table1[[#This Row],[Discount]]</f>
        <v>2254</v>
      </c>
    </row>
    <row r="618" spans="1:10">
      <c r="A618">
        <v>287</v>
      </c>
      <c r="B618" t="s">
        <v>14</v>
      </c>
      <c r="C618" t="s">
        <v>15</v>
      </c>
      <c r="D618">
        <f>VLOOKUP(Table1[[#This Row],[Product]],'Income Statements'!$C$4:$E$7,3,TRUE)</f>
        <v>48</v>
      </c>
      <c r="E618" t="s">
        <v>20</v>
      </c>
      <c r="F618" t="s">
        <v>11</v>
      </c>
      <c r="G618">
        <v>29</v>
      </c>
      <c r="H618">
        <f>Table1[[#This Row],[Price]]*Table1[[#This Row],[Unit]]</f>
        <v>1392</v>
      </c>
      <c r="I618">
        <f>IF(Table1[[#This Row],[Region]]="West",Table1[[#This Row],[Total]]*0.9,IF(Table1[[#This Row],[Month]]="Dec",Table1[[#This Row],[Total]]*0.9,0))</f>
        <v>0</v>
      </c>
      <c r="J618">
        <f>Table1[[#This Row],[Total]]-Table1[[#This Row],[Discount]]</f>
        <v>1392</v>
      </c>
    </row>
    <row r="619" spans="1:10">
      <c r="A619">
        <v>298</v>
      </c>
      <c r="B619" t="s">
        <v>14</v>
      </c>
      <c r="C619" t="s">
        <v>15</v>
      </c>
      <c r="D619">
        <f>VLOOKUP(Table1[[#This Row],[Product]],'Income Statements'!$C$4:$E$7,3,TRUE)</f>
        <v>48</v>
      </c>
      <c r="E619" t="s">
        <v>20</v>
      </c>
      <c r="F619" t="s">
        <v>25</v>
      </c>
      <c r="G619">
        <v>12</v>
      </c>
      <c r="H619">
        <f>Table1[[#This Row],[Price]]*Table1[[#This Row],[Unit]]</f>
        <v>576</v>
      </c>
      <c r="I619">
        <f>IF(Table1[[#This Row],[Region]]="West",Table1[[#This Row],[Total]]*0.9,IF(Table1[[#This Row],[Month]]="Dec",Table1[[#This Row],[Total]]*0.9,0))</f>
        <v>518.4</v>
      </c>
      <c r="J619">
        <f>Table1[[#This Row],[Total]]-Table1[[#This Row],[Discount]]</f>
        <v>57.600000000000023</v>
      </c>
    </row>
    <row r="620" spans="1:10">
      <c r="A620">
        <v>425</v>
      </c>
      <c r="B620" t="s">
        <v>14</v>
      </c>
      <c r="C620" t="s">
        <v>8</v>
      </c>
      <c r="D620">
        <f>VLOOKUP(Table1[[#This Row],[Product]],'Income Statements'!$C$4:$E$7,3,TRUE)</f>
        <v>46</v>
      </c>
      <c r="E620" t="s">
        <v>20</v>
      </c>
      <c r="F620" t="s">
        <v>18</v>
      </c>
      <c r="G620">
        <v>44</v>
      </c>
      <c r="H620">
        <f>Table1[[#This Row],[Price]]*Table1[[#This Row],[Unit]]</f>
        <v>2024</v>
      </c>
      <c r="I620">
        <f>IF(Table1[[#This Row],[Region]]="West",Table1[[#This Row],[Total]]*0.9,IF(Table1[[#This Row],[Month]]="Dec",Table1[[#This Row],[Total]]*0.9,0))</f>
        <v>0</v>
      </c>
      <c r="J620">
        <f>Table1[[#This Row],[Total]]-Table1[[#This Row],[Discount]]</f>
        <v>2024</v>
      </c>
    </row>
    <row r="621" spans="1:10">
      <c r="A621">
        <v>692</v>
      </c>
      <c r="B621" t="s">
        <v>14</v>
      </c>
      <c r="C621" t="s">
        <v>12</v>
      </c>
      <c r="D621">
        <f>VLOOKUP(Table1[[#This Row],[Product]],'Income Statements'!$C$4:$E$7,3,TRUE)</f>
        <v>62</v>
      </c>
      <c r="E621" t="s">
        <v>20</v>
      </c>
      <c r="F621" t="s">
        <v>25</v>
      </c>
      <c r="G621">
        <v>11</v>
      </c>
      <c r="H621">
        <f>Table1[[#This Row],[Price]]*Table1[[#This Row],[Unit]]</f>
        <v>682</v>
      </c>
      <c r="I621">
        <f>IF(Table1[[#This Row],[Region]]="West",Table1[[#This Row],[Total]]*0.9,IF(Table1[[#This Row],[Month]]="Dec",Table1[[#This Row],[Total]]*0.9,0))</f>
        <v>613.80000000000007</v>
      </c>
      <c r="J621">
        <f>Table1[[#This Row],[Total]]-Table1[[#This Row],[Discount]]</f>
        <v>68.199999999999932</v>
      </c>
    </row>
    <row r="622" spans="1:10">
      <c r="A622">
        <v>954</v>
      </c>
      <c r="B622" t="s">
        <v>14</v>
      </c>
      <c r="C622" t="s">
        <v>15</v>
      </c>
      <c r="D622">
        <f>VLOOKUP(Table1[[#This Row],[Product]],'Income Statements'!$C$4:$E$7,3,TRUE)</f>
        <v>48</v>
      </c>
      <c r="E622" t="s">
        <v>20</v>
      </c>
      <c r="F622" t="s">
        <v>18</v>
      </c>
      <c r="G622">
        <v>9</v>
      </c>
      <c r="H622">
        <f>Table1[[#This Row],[Price]]*Table1[[#This Row],[Unit]]</f>
        <v>432</v>
      </c>
      <c r="I622">
        <f>IF(Table1[[#This Row],[Region]]="West",Table1[[#This Row],[Total]]*0.9,IF(Table1[[#This Row],[Month]]="Dec",Table1[[#This Row],[Total]]*0.9,0))</f>
        <v>0</v>
      </c>
      <c r="J622">
        <f>Table1[[#This Row],[Total]]-Table1[[#This Row],[Discount]]</f>
        <v>432</v>
      </c>
    </row>
    <row r="623" spans="1:10">
      <c r="A623">
        <v>3</v>
      </c>
      <c r="B623" t="s">
        <v>14</v>
      </c>
      <c r="C623" t="s">
        <v>15</v>
      </c>
      <c r="D623">
        <f>VLOOKUP(Table1[[#This Row],[Product]],'Income Statements'!$C$4:$E$7,3,TRUE)</f>
        <v>48</v>
      </c>
      <c r="E623" t="s">
        <v>16</v>
      </c>
      <c r="F623" t="s">
        <v>11</v>
      </c>
      <c r="G623">
        <v>32</v>
      </c>
      <c r="H623">
        <f>Table1[[#This Row],[Price]]*Table1[[#This Row],[Unit]]</f>
        <v>1536</v>
      </c>
      <c r="I623">
        <f>IF(Table1[[#This Row],[Region]]="West",Table1[[#This Row],[Total]]*0.9,IF(Table1[[#This Row],[Month]]="Dec",Table1[[#This Row],[Total]]*0.9,0))</f>
        <v>0</v>
      </c>
      <c r="J623">
        <f>Table1[[#This Row],[Total]]-Table1[[#This Row],[Discount]]</f>
        <v>1536</v>
      </c>
    </row>
    <row r="624" spans="1:10">
      <c r="A624">
        <v>80</v>
      </c>
      <c r="B624" t="s">
        <v>14</v>
      </c>
      <c r="C624" t="s">
        <v>12</v>
      </c>
      <c r="D624">
        <f>VLOOKUP(Table1[[#This Row],[Product]],'Income Statements'!$C$4:$E$7,3,TRUE)</f>
        <v>62</v>
      </c>
      <c r="E624" t="s">
        <v>16</v>
      </c>
      <c r="F624" t="s">
        <v>11</v>
      </c>
      <c r="G624">
        <v>44</v>
      </c>
      <c r="H624">
        <f>Table1[[#This Row],[Price]]*Table1[[#This Row],[Unit]]</f>
        <v>2728</v>
      </c>
      <c r="I624">
        <f>IF(Table1[[#This Row],[Region]]="West",Table1[[#This Row],[Total]]*0.9,IF(Table1[[#This Row],[Month]]="Dec",Table1[[#This Row],[Total]]*0.9,0))</f>
        <v>0</v>
      </c>
      <c r="J624">
        <f>Table1[[#This Row],[Total]]-Table1[[#This Row],[Discount]]</f>
        <v>2728</v>
      </c>
    </row>
    <row r="625" spans="1:10">
      <c r="A625">
        <v>202</v>
      </c>
      <c r="B625" t="s">
        <v>14</v>
      </c>
      <c r="C625" t="s">
        <v>12</v>
      </c>
      <c r="D625">
        <f>VLOOKUP(Table1[[#This Row],[Product]],'Income Statements'!$C$4:$E$7,3,TRUE)</f>
        <v>62</v>
      </c>
      <c r="E625" t="s">
        <v>16</v>
      </c>
      <c r="F625" t="s">
        <v>18</v>
      </c>
      <c r="G625">
        <v>13</v>
      </c>
      <c r="H625">
        <f>Table1[[#This Row],[Price]]*Table1[[#This Row],[Unit]]</f>
        <v>806</v>
      </c>
      <c r="I625">
        <f>IF(Table1[[#This Row],[Region]]="West",Table1[[#This Row],[Total]]*0.9,IF(Table1[[#This Row],[Month]]="Dec",Table1[[#This Row],[Total]]*0.9,0))</f>
        <v>0</v>
      </c>
      <c r="J625">
        <f>Table1[[#This Row],[Total]]-Table1[[#This Row],[Discount]]</f>
        <v>806</v>
      </c>
    </row>
    <row r="626" spans="1:10">
      <c r="A626">
        <v>302</v>
      </c>
      <c r="B626" t="s">
        <v>14</v>
      </c>
      <c r="C626" t="s">
        <v>12</v>
      </c>
      <c r="D626">
        <f>VLOOKUP(Table1[[#This Row],[Product]],'Income Statements'!$C$4:$E$7,3,TRUE)</f>
        <v>62</v>
      </c>
      <c r="E626" t="s">
        <v>16</v>
      </c>
      <c r="F626" t="s">
        <v>18</v>
      </c>
      <c r="G626">
        <v>24</v>
      </c>
      <c r="H626">
        <f>Table1[[#This Row],[Price]]*Table1[[#This Row],[Unit]]</f>
        <v>1488</v>
      </c>
      <c r="I626">
        <f>IF(Table1[[#This Row],[Region]]="West",Table1[[#This Row],[Total]]*0.9,IF(Table1[[#This Row],[Month]]="Dec",Table1[[#This Row],[Total]]*0.9,0))</f>
        <v>0</v>
      </c>
      <c r="J626">
        <f>Table1[[#This Row],[Total]]-Table1[[#This Row],[Discount]]</f>
        <v>1488</v>
      </c>
    </row>
    <row r="627" spans="1:10">
      <c r="A627">
        <v>344</v>
      </c>
      <c r="B627" t="s">
        <v>14</v>
      </c>
      <c r="C627" t="s">
        <v>12</v>
      </c>
      <c r="D627">
        <f>VLOOKUP(Table1[[#This Row],[Product]],'Income Statements'!$C$4:$E$7,3,TRUE)</f>
        <v>62</v>
      </c>
      <c r="E627" t="s">
        <v>16</v>
      </c>
      <c r="F627" t="s">
        <v>18</v>
      </c>
      <c r="G627">
        <v>7</v>
      </c>
      <c r="H627">
        <f>Table1[[#This Row],[Price]]*Table1[[#This Row],[Unit]]</f>
        <v>434</v>
      </c>
      <c r="I627">
        <f>IF(Table1[[#This Row],[Region]]="West",Table1[[#This Row],[Total]]*0.9,IF(Table1[[#This Row],[Month]]="Dec",Table1[[#This Row],[Total]]*0.9,0))</f>
        <v>0</v>
      </c>
      <c r="J627">
        <f>Table1[[#This Row],[Total]]-Table1[[#This Row],[Discount]]</f>
        <v>434</v>
      </c>
    </row>
    <row r="628" spans="1:10">
      <c r="A628">
        <v>560</v>
      </c>
      <c r="B628" t="s">
        <v>14</v>
      </c>
      <c r="C628" t="s">
        <v>8</v>
      </c>
      <c r="D628">
        <f>VLOOKUP(Table1[[#This Row],[Product]],'Income Statements'!$C$4:$E$7,3,TRUE)</f>
        <v>46</v>
      </c>
      <c r="E628" t="s">
        <v>16</v>
      </c>
      <c r="F628" t="s">
        <v>11</v>
      </c>
      <c r="G628">
        <v>30</v>
      </c>
      <c r="H628">
        <f>Table1[[#This Row],[Price]]*Table1[[#This Row],[Unit]]</f>
        <v>1380</v>
      </c>
      <c r="I628">
        <f>IF(Table1[[#This Row],[Region]]="West",Table1[[#This Row],[Total]]*0.9,IF(Table1[[#This Row],[Month]]="Dec",Table1[[#This Row],[Total]]*0.9,0))</f>
        <v>0</v>
      </c>
      <c r="J628">
        <f>Table1[[#This Row],[Total]]-Table1[[#This Row],[Discount]]</f>
        <v>1380</v>
      </c>
    </row>
    <row r="629" spans="1:10">
      <c r="A629">
        <v>624</v>
      </c>
      <c r="B629" t="s">
        <v>14</v>
      </c>
      <c r="C629" t="s">
        <v>27</v>
      </c>
      <c r="D629">
        <f>VLOOKUP(Table1[[#This Row],[Product]],'Income Statements'!$C$4:$E$7,3,TRUE)</f>
        <v>35</v>
      </c>
      <c r="E629" t="s">
        <v>16</v>
      </c>
      <c r="F629" t="s">
        <v>25</v>
      </c>
      <c r="G629">
        <v>32</v>
      </c>
      <c r="H629">
        <f>Table1[[#This Row],[Price]]*Table1[[#This Row],[Unit]]</f>
        <v>1120</v>
      </c>
      <c r="I629">
        <f>IF(Table1[[#This Row],[Region]]="West",Table1[[#This Row],[Total]]*0.9,IF(Table1[[#This Row],[Month]]="Dec",Table1[[#This Row],[Total]]*0.9,0))</f>
        <v>1008</v>
      </c>
      <c r="J629">
        <f>Table1[[#This Row],[Total]]-Table1[[#This Row],[Discount]]</f>
        <v>112</v>
      </c>
    </row>
    <row r="630" spans="1:10">
      <c r="A630">
        <v>821</v>
      </c>
      <c r="B630" t="s">
        <v>14</v>
      </c>
      <c r="C630" t="s">
        <v>12</v>
      </c>
      <c r="D630">
        <f>VLOOKUP(Table1[[#This Row],[Product]],'Income Statements'!$C$4:$E$7,3,TRUE)</f>
        <v>62</v>
      </c>
      <c r="E630" t="s">
        <v>16</v>
      </c>
      <c r="F630" t="s">
        <v>25</v>
      </c>
      <c r="G630">
        <v>9</v>
      </c>
      <c r="H630">
        <f>Table1[[#This Row],[Price]]*Table1[[#This Row],[Unit]]</f>
        <v>558</v>
      </c>
      <c r="I630">
        <f>IF(Table1[[#This Row],[Region]]="West",Table1[[#This Row],[Total]]*0.9,IF(Table1[[#This Row],[Month]]="Dec",Table1[[#This Row],[Total]]*0.9,0))</f>
        <v>502.2</v>
      </c>
      <c r="J630">
        <f>Table1[[#This Row],[Total]]-Table1[[#This Row],[Discount]]</f>
        <v>55.800000000000011</v>
      </c>
    </row>
    <row r="631" spans="1:10">
      <c r="A631">
        <v>103</v>
      </c>
      <c r="B631" t="s">
        <v>14</v>
      </c>
      <c r="C631" t="s">
        <v>15</v>
      </c>
      <c r="D631">
        <f>VLOOKUP(Table1[[#This Row],[Product]],'Income Statements'!$C$4:$E$7,3,TRUE)</f>
        <v>48</v>
      </c>
      <c r="E631" t="s">
        <v>35</v>
      </c>
      <c r="F631" t="s">
        <v>11</v>
      </c>
      <c r="G631">
        <v>26</v>
      </c>
      <c r="H631">
        <f>Table1[[#This Row],[Price]]*Table1[[#This Row],[Unit]]</f>
        <v>1248</v>
      </c>
      <c r="I631">
        <f>IF(Table1[[#This Row],[Region]]="West",Table1[[#This Row],[Total]]*0.9,IF(Table1[[#This Row],[Month]]="Dec",Table1[[#This Row],[Total]]*0.9,0))</f>
        <v>0</v>
      </c>
      <c r="J631">
        <f>Table1[[#This Row],[Total]]-Table1[[#This Row],[Discount]]</f>
        <v>1248</v>
      </c>
    </row>
    <row r="632" spans="1:10">
      <c r="A632">
        <v>174</v>
      </c>
      <c r="B632" t="s">
        <v>14</v>
      </c>
      <c r="C632" t="s">
        <v>12</v>
      </c>
      <c r="D632">
        <f>VLOOKUP(Table1[[#This Row],[Product]],'Income Statements'!$C$4:$E$7,3,TRUE)</f>
        <v>62</v>
      </c>
      <c r="E632" t="s">
        <v>35</v>
      </c>
      <c r="F632" t="s">
        <v>11</v>
      </c>
      <c r="G632">
        <v>31</v>
      </c>
      <c r="H632">
        <f>Table1[[#This Row],[Price]]*Table1[[#This Row],[Unit]]</f>
        <v>1922</v>
      </c>
      <c r="I632">
        <f>IF(Table1[[#This Row],[Region]]="West",Table1[[#This Row],[Total]]*0.9,IF(Table1[[#This Row],[Month]]="Dec",Table1[[#This Row],[Total]]*0.9,0))</f>
        <v>0</v>
      </c>
      <c r="J632">
        <f>Table1[[#This Row],[Total]]-Table1[[#This Row],[Discount]]</f>
        <v>1922</v>
      </c>
    </row>
    <row r="633" spans="1:10">
      <c r="A633">
        <v>44</v>
      </c>
      <c r="B633" t="s">
        <v>14</v>
      </c>
      <c r="C633" t="s">
        <v>12</v>
      </c>
      <c r="D633">
        <f>VLOOKUP(Table1[[#This Row],[Product]],'Income Statements'!$C$4:$E$7,3,TRUE)</f>
        <v>62</v>
      </c>
      <c r="E633" t="s">
        <v>37</v>
      </c>
      <c r="F633" t="s">
        <v>25</v>
      </c>
      <c r="G633">
        <v>48</v>
      </c>
      <c r="H633">
        <f>Table1[[#This Row],[Price]]*Table1[[#This Row],[Unit]]</f>
        <v>2976</v>
      </c>
      <c r="I633">
        <f>IF(Table1[[#This Row],[Region]]="West",Table1[[#This Row],[Total]]*0.9,IF(Table1[[#This Row],[Month]]="Dec",Table1[[#This Row],[Total]]*0.9,0))</f>
        <v>2678.4</v>
      </c>
      <c r="J633">
        <f>Table1[[#This Row],[Total]]-Table1[[#This Row],[Discount]]</f>
        <v>297.59999999999991</v>
      </c>
    </row>
    <row r="634" spans="1:10">
      <c r="A634">
        <v>82</v>
      </c>
      <c r="B634" t="s">
        <v>14</v>
      </c>
      <c r="C634" t="s">
        <v>27</v>
      </c>
      <c r="D634">
        <f>VLOOKUP(Table1[[#This Row],[Product]],'Income Statements'!$C$4:$E$7,3,TRUE)</f>
        <v>35</v>
      </c>
      <c r="E634" t="s">
        <v>37</v>
      </c>
      <c r="F634" t="s">
        <v>7</v>
      </c>
      <c r="G634">
        <v>18</v>
      </c>
      <c r="H634">
        <f>Table1[[#This Row],[Price]]*Table1[[#This Row],[Unit]]</f>
        <v>630</v>
      </c>
      <c r="I634">
        <f>IF(Table1[[#This Row],[Region]]="West",Table1[[#This Row],[Total]]*0.9,IF(Table1[[#This Row],[Month]]="Dec",Table1[[#This Row],[Total]]*0.9,0))</f>
        <v>0</v>
      </c>
      <c r="J634">
        <f>Table1[[#This Row],[Total]]-Table1[[#This Row],[Discount]]</f>
        <v>630</v>
      </c>
    </row>
    <row r="635" spans="1:10">
      <c r="A635">
        <v>143</v>
      </c>
      <c r="B635" t="s">
        <v>14</v>
      </c>
      <c r="C635" t="s">
        <v>27</v>
      </c>
      <c r="D635">
        <f>VLOOKUP(Table1[[#This Row],[Product]],'Income Statements'!$C$4:$E$7,3,TRUE)</f>
        <v>35</v>
      </c>
      <c r="E635" t="s">
        <v>37</v>
      </c>
      <c r="F635" t="s">
        <v>7</v>
      </c>
      <c r="G635">
        <v>45</v>
      </c>
      <c r="H635">
        <f>Table1[[#This Row],[Price]]*Table1[[#This Row],[Unit]]</f>
        <v>1575</v>
      </c>
      <c r="I635">
        <f>IF(Table1[[#This Row],[Region]]="West",Table1[[#This Row],[Total]]*0.9,IF(Table1[[#This Row],[Month]]="Dec",Table1[[#This Row],[Total]]*0.9,0))</f>
        <v>0</v>
      </c>
      <c r="J635">
        <f>Table1[[#This Row],[Total]]-Table1[[#This Row],[Discount]]</f>
        <v>1575</v>
      </c>
    </row>
    <row r="636" spans="1:10">
      <c r="A636">
        <v>206</v>
      </c>
      <c r="B636" t="s">
        <v>14</v>
      </c>
      <c r="C636" t="s">
        <v>12</v>
      </c>
      <c r="D636">
        <f>VLOOKUP(Table1[[#This Row],[Product]],'Income Statements'!$C$4:$E$7,3,TRUE)</f>
        <v>62</v>
      </c>
      <c r="E636" t="s">
        <v>37</v>
      </c>
      <c r="F636" t="s">
        <v>18</v>
      </c>
      <c r="G636">
        <v>20</v>
      </c>
      <c r="H636">
        <f>Table1[[#This Row],[Price]]*Table1[[#This Row],[Unit]]</f>
        <v>1240</v>
      </c>
      <c r="I636">
        <f>IF(Table1[[#This Row],[Region]]="West",Table1[[#This Row],[Total]]*0.9,IF(Table1[[#This Row],[Month]]="Dec",Table1[[#This Row],[Total]]*0.9,0))</f>
        <v>0</v>
      </c>
      <c r="J636">
        <f>Table1[[#This Row],[Total]]-Table1[[#This Row],[Discount]]</f>
        <v>1240</v>
      </c>
    </row>
    <row r="637" spans="1:10">
      <c r="A637">
        <v>268</v>
      </c>
      <c r="B637" t="s">
        <v>14</v>
      </c>
      <c r="C637" t="s">
        <v>8</v>
      </c>
      <c r="D637">
        <f>VLOOKUP(Table1[[#This Row],[Product]],'Income Statements'!$C$4:$E$7,3,TRUE)</f>
        <v>46</v>
      </c>
      <c r="E637" t="s">
        <v>37</v>
      </c>
      <c r="F637" t="s">
        <v>7</v>
      </c>
      <c r="G637">
        <v>4</v>
      </c>
      <c r="H637">
        <f>Table1[[#This Row],[Price]]*Table1[[#This Row],[Unit]]</f>
        <v>184</v>
      </c>
      <c r="I637">
        <f>IF(Table1[[#This Row],[Region]]="West",Table1[[#This Row],[Total]]*0.9,IF(Table1[[#This Row],[Month]]="Dec",Table1[[#This Row],[Total]]*0.9,0))</f>
        <v>0</v>
      </c>
      <c r="J637">
        <f>Table1[[#This Row],[Total]]-Table1[[#This Row],[Discount]]</f>
        <v>184</v>
      </c>
    </row>
    <row r="638" spans="1:10">
      <c r="A638">
        <v>587</v>
      </c>
      <c r="B638" t="s">
        <v>14</v>
      </c>
      <c r="C638" t="s">
        <v>15</v>
      </c>
      <c r="D638">
        <f>VLOOKUP(Table1[[#This Row],[Product]],'Income Statements'!$C$4:$E$7,3,TRUE)</f>
        <v>48</v>
      </c>
      <c r="E638" t="s">
        <v>37</v>
      </c>
      <c r="F638" t="s">
        <v>11</v>
      </c>
      <c r="G638">
        <v>16</v>
      </c>
      <c r="H638">
        <f>Table1[[#This Row],[Price]]*Table1[[#This Row],[Unit]]</f>
        <v>768</v>
      </c>
      <c r="I638">
        <f>IF(Table1[[#This Row],[Region]]="West",Table1[[#This Row],[Total]]*0.9,IF(Table1[[#This Row],[Month]]="Dec",Table1[[#This Row],[Total]]*0.9,0))</f>
        <v>0</v>
      </c>
      <c r="J638">
        <f>Table1[[#This Row],[Total]]-Table1[[#This Row],[Discount]]</f>
        <v>768</v>
      </c>
    </row>
    <row r="639" spans="1:10">
      <c r="A639">
        <v>255</v>
      </c>
      <c r="B639" t="s">
        <v>14</v>
      </c>
      <c r="C639" t="s">
        <v>27</v>
      </c>
      <c r="D639">
        <f>VLOOKUP(Table1[[#This Row],[Product]],'Income Statements'!$C$4:$E$7,3,TRUE)</f>
        <v>35</v>
      </c>
      <c r="E639" t="s">
        <v>13</v>
      </c>
      <c r="F639" t="s">
        <v>18</v>
      </c>
      <c r="G639">
        <v>47</v>
      </c>
      <c r="H639">
        <f>Table1[[#This Row],[Price]]*Table1[[#This Row],[Unit]]</f>
        <v>1645</v>
      </c>
      <c r="I639">
        <f>IF(Table1[[#This Row],[Region]]="West",Table1[[#This Row],[Total]]*0.9,IF(Table1[[#This Row],[Month]]="Dec",Table1[[#This Row],[Total]]*0.9,0))</f>
        <v>0</v>
      </c>
      <c r="J639">
        <f>Table1[[#This Row],[Total]]-Table1[[#This Row],[Discount]]</f>
        <v>1645</v>
      </c>
    </row>
    <row r="640" spans="1:10">
      <c r="A640">
        <v>362</v>
      </c>
      <c r="B640" t="s">
        <v>14</v>
      </c>
      <c r="C640" t="s">
        <v>8</v>
      </c>
      <c r="D640">
        <f>VLOOKUP(Table1[[#This Row],[Product]],'Income Statements'!$C$4:$E$7,3,TRUE)</f>
        <v>46</v>
      </c>
      <c r="E640" t="s">
        <v>13</v>
      </c>
      <c r="F640" t="s">
        <v>11</v>
      </c>
      <c r="G640">
        <v>50</v>
      </c>
      <c r="H640">
        <f>Table1[[#This Row],[Price]]*Table1[[#This Row],[Unit]]</f>
        <v>2300</v>
      </c>
      <c r="I640">
        <f>IF(Table1[[#This Row],[Region]]="West",Table1[[#This Row],[Total]]*0.9,IF(Table1[[#This Row],[Month]]="Dec",Table1[[#This Row],[Total]]*0.9,0))</f>
        <v>0</v>
      </c>
      <c r="J640">
        <f>Table1[[#This Row],[Total]]-Table1[[#This Row],[Discount]]</f>
        <v>2300</v>
      </c>
    </row>
    <row r="641" spans="1:10">
      <c r="A641">
        <v>570</v>
      </c>
      <c r="B641" t="s">
        <v>14</v>
      </c>
      <c r="C641" t="s">
        <v>12</v>
      </c>
      <c r="D641">
        <f>VLOOKUP(Table1[[#This Row],[Product]],'Income Statements'!$C$4:$E$7,3,TRUE)</f>
        <v>62</v>
      </c>
      <c r="E641" t="s">
        <v>13</v>
      </c>
      <c r="F641" t="s">
        <v>18</v>
      </c>
      <c r="G641">
        <v>45</v>
      </c>
      <c r="H641">
        <f>Table1[[#This Row],[Price]]*Table1[[#This Row],[Unit]]</f>
        <v>2790</v>
      </c>
      <c r="I641">
        <f>IF(Table1[[#This Row],[Region]]="West",Table1[[#This Row],[Total]]*0.9,IF(Table1[[#This Row],[Month]]="Dec",Table1[[#This Row],[Total]]*0.9,0))</f>
        <v>0</v>
      </c>
      <c r="J641">
        <f>Table1[[#This Row],[Total]]-Table1[[#This Row],[Discount]]</f>
        <v>2790</v>
      </c>
    </row>
    <row r="642" spans="1:10">
      <c r="A642">
        <v>942</v>
      </c>
      <c r="B642" t="s">
        <v>14</v>
      </c>
      <c r="C642" t="s">
        <v>12</v>
      </c>
      <c r="D642">
        <f>VLOOKUP(Table1[[#This Row],[Product]],'Income Statements'!$C$4:$E$7,3,TRUE)</f>
        <v>62</v>
      </c>
      <c r="E642" t="s">
        <v>13</v>
      </c>
      <c r="F642" t="s">
        <v>7</v>
      </c>
      <c r="G642">
        <v>10</v>
      </c>
      <c r="H642">
        <f>Table1[[#This Row],[Price]]*Table1[[#This Row],[Unit]]</f>
        <v>620</v>
      </c>
      <c r="I642">
        <f>IF(Table1[[#This Row],[Region]]="West",Table1[[#This Row],[Total]]*0.9,IF(Table1[[#This Row],[Month]]="Dec",Table1[[#This Row],[Total]]*0.9,0))</f>
        <v>0</v>
      </c>
      <c r="J642">
        <f>Table1[[#This Row],[Total]]-Table1[[#This Row],[Discount]]</f>
        <v>620</v>
      </c>
    </row>
    <row r="643" spans="1:10">
      <c r="A643">
        <v>995</v>
      </c>
      <c r="B643" t="s">
        <v>14</v>
      </c>
      <c r="C643" t="s">
        <v>15</v>
      </c>
      <c r="D643">
        <f>VLOOKUP(Table1[[#This Row],[Product]],'Income Statements'!$C$4:$E$7,3,TRUE)</f>
        <v>48</v>
      </c>
      <c r="E643" t="s">
        <v>13</v>
      </c>
      <c r="F643" t="s">
        <v>11</v>
      </c>
      <c r="G643">
        <v>29</v>
      </c>
      <c r="H643">
        <f>Table1[[#This Row],[Price]]*Table1[[#This Row],[Unit]]</f>
        <v>1392</v>
      </c>
      <c r="I643">
        <f>IF(Table1[[#This Row],[Region]]="West",Table1[[#This Row],[Total]]*0.9,IF(Table1[[#This Row],[Month]]="Dec",Table1[[#This Row],[Total]]*0.9,0))</f>
        <v>0</v>
      </c>
      <c r="J643">
        <f>Table1[[#This Row],[Total]]-Table1[[#This Row],[Discount]]</f>
        <v>1392</v>
      </c>
    </row>
    <row r="644" spans="1:10">
      <c r="A644">
        <v>18</v>
      </c>
      <c r="B644" t="s">
        <v>14</v>
      </c>
      <c r="C644" t="s">
        <v>12</v>
      </c>
      <c r="D644">
        <f>VLOOKUP(Table1[[#This Row],[Product]],'Income Statements'!$C$4:$E$7,3,TRUE)</f>
        <v>62</v>
      </c>
      <c r="E644" t="s">
        <v>33</v>
      </c>
      <c r="F644" t="s">
        <v>25</v>
      </c>
      <c r="G644">
        <v>47</v>
      </c>
      <c r="H644">
        <f>Table1[[#This Row],[Price]]*Table1[[#This Row],[Unit]]</f>
        <v>2914</v>
      </c>
      <c r="I644">
        <f>IF(Table1[[#This Row],[Region]]="West",Table1[[#This Row],[Total]]*0.9,IF(Table1[[#This Row],[Month]]="Dec",Table1[[#This Row],[Total]]*0.9,0))</f>
        <v>2622.6</v>
      </c>
      <c r="J644">
        <f>Table1[[#This Row],[Total]]-Table1[[#This Row],[Discount]]</f>
        <v>291.40000000000009</v>
      </c>
    </row>
    <row r="645" spans="1:10">
      <c r="A645">
        <v>169</v>
      </c>
      <c r="B645" t="s">
        <v>14</v>
      </c>
      <c r="C645" t="s">
        <v>12</v>
      </c>
      <c r="D645">
        <f>VLOOKUP(Table1[[#This Row],[Product]],'Income Statements'!$C$4:$E$7,3,TRUE)</f>
        <v>62</v>
      </c>
      <c r="E645" t="s">
        <v>33</v>
      </c>
      <c r="F645" t="s">
        <v>11</v>
      </c>
      <c r="G645">
        <v>13</v>
      </c>
      <c r="H645">
        <f>Table1[[#This Row],[Price]]*Table1[[#This Row],[Unit]]</f>
        <v>806</v>
      </c>
      <c r="I645">
        <f>IF(Table1[[#This Row],[Region]]="West",Table1[[#This Row],[Total]]*0.9,IF(Table1[[#This Row],[Month]]="Dec",Table1[[#This Row],[Total]]*0.9,0))</f>
        <v>0</v>
      </c>
      <c r="J645">
        <f>Table1[[#This Row],[Total]]-Table1[[#This Row],[Discount]]</f>
        <v>806</v>
      </c>
    </row>
    <row r="646" spans="1:10">
      <c r="A646">
        <v>456</v>
      </c>
      <c r="B646" t="s">
        <v>14</v>
      </c>
      <c r="C646" t="s">
        <v>8</v>
      </c>
      <c r="D646">
        <f>VLOOKUP(Table1[[#This Row],[Product]],'Income Statements'!$C$4:$E$7,3,TRUE)</f>
        <v>46</v>
      </c>
      <c r="E646" t="s">
        <v>33</v>
      </c>
      <c r="F646" t="s">
        <v>11</v>
      </c>
      <c r="G646">
        <v>12</v>
      </c>
      <c r="H646">
        <f>Table1[[#This Row],[Price]]*Table1[[#This Row],[Unit]]</f>
        <v>552</v>
      </c>
      <c r="I646">
        <f>IF(Table1[[#This Row],[Region]]="West",Table1[[#This Row],[Total]]*0.9,IF(Table1[[#This Row],[Month]]="Dec",Table1[[#This Row],[Total]]*0.9,0))</f>
        <v>0</v>
      </c>
      <c r="J646">
        <f>Table1[[#This Row],[Total]]-Table1[[#This Row],[Discount]]</f>
        <v>552</v>
      </c>
    </row>
    <row r="647" spans="1:10">
      <c r="A647">
        <v>580</v>
      </c>
      <c r="B647" t="s">
        <v>14</v>
      </c>
      <c r="C647" t="s">
        <v>8</v>
      </c>
      <c r="D647">
        <f>VLOOKUP(Table1[[#This Row],[Product]],'Income Statements'!$C$4:$E$7,3,TRUE)</f>
        <v>46</v>
      </c>
      <c r="E647" t="s">
        <v>33</v>
      </c>
      <c r="F647" t="s">
        <v>25</v>
      </c>
      <c r="G647">
        <v>35</v>
      </c>
      <c r="H647">
        <f>Table1[[#This Row],[Price]]*Table1[[#This Row],[Unit]]</f>
        <v>1610</v>
      </c>
      <c r="I647">
        <f>IF(Table1[[#This Row],[Region]]="West",Table1[[#This Row],[Total]]*0.9,IF(Table1[[#This Row],[Month]]="Dec",Table1[[#This Row],[Total]]*0.9,0))</f>
        <v>1449</v>
      </c>
      <c r="J647">
        <f>Table1[[#This Row],[Total]]-Table1[[#This Row],[Discount]]</f>
        <v>161</v>
      </c>
    </row>
    <row r="648" spans="1:10">
      <c r="A648">
        <v>904</v>
      </c>
      <c r="B648" t="s">
        <v>14</v>
      </c>
      <c r="C648" t="s">
        <v>12</v>
      </c>
      <c r="D648">
        <f>VLOOKUP(Table1[[#This Row],[Product]],'Income Statements'!$C$4:$E$7,3,TRUE)</f>
        <v>62</v>
      </c>
      <c r="E648" t="s">
        <v>33</v>
      </c>
      <c r="F648" t="s">
        <v>11</v>
      </c>
      <c r="G648">
        <v>16</v>
      </c>
      <c r="H648">
        <f>Table1[[#This Row],[Price]]*Table1[[#This Row],[Unit]]</f>
        <v>992</v>
      </c>
      <c r="I648">
        <f>IF(Table1[[#This Row],[Region]]="West",Table1[[#This Row],[Total]]*0.9,IF(Table1[[#This Row],[Month]]="Dec",Table1[[#This Row],[Total]]*0.9,0))</f>
        <v>0</v>
      </c>
      <c r="J648">
        <f>Table1[[#This Row],[Total]]-Table1[[#This Row],[Discount]]</f>
        <v>992</v>
      </c>
    </row>
    <row r="649" spans="1:10">
      <c r="A649">
        <v>214</v>
      </c>
      <c r="B649" t="s">
        <v>14</v>
      </c>
      <c r="C649" t="s">
        <v>8</v>
      </c>
      <c r="D649">
        <f>VLOOKUP(Table1[[#This Row],[Product]],'Income Statements'!$C$4:$E$7,3,TRUE)</f>
        <v>46</v>
      </c>
      <c r="E649" t="s">
        <v>32</v>
      </c>
      <c r="F649" t="s">
        <v>25</v>
      </c>
      <c r="G649">
        <v>33</v>
      </c>
      <c r="H649">
        <f>Table1[[#This Row],[Price]]*Table1[[#This Row],[Unit]]</f>
        <v>1518</v>
      </c>
      <c r="I649">
        <f>IF(Table1[[#This Row],[Region]]="West",Table1[[#This Row],[Total]]*0.9,IF(Table1[[#This Row],[Month]]="Dec",Table1[[#This Row],[Total]]*0.9,0))</f>
        <v>1366.2</v>
      </c>
      <c r="J649">
        <f>Table1[[#This Row],[Total]]-Table1[[#This Row],[Discount]]</f>
        <v>151.79999999999995</v>
      </c>
    </row>
    <row r="650" spans="1:10">
      <c r="A650">
        <v>348</v>
      </c>
      <c r="B650" t="s">
        <v>14</v>
      </c>
      <c r="C650" t="s">
        <v>15</v>
      </c>
      <c r="D650">
        <f>VLOOKUP(Table1[[#This Row],[Product]],'Income Statements'!$C$4:$E$7,3,TRUE)</f>
        <v>48</v>
      </c>
      <c r="E650" t="s">
        <v>32</v>
      </c>
      <c r="F650" t="s">
        <v>7</v>
      </c>
      <c r="G650">
        <v>47</v>
      </c>
      <c r="H650">
        <f>Table1[[#This Row],[Price]]*Table1[[#This Row],[Unit]]</f>
        <v>2256</v>
      </c>
      <c r="I650">
        <f>IF(Table1[[#This Row],[Region]]="West",Table1[[#This Row],[Total]]*0.9,IF(Table1[[#This Row],[Month]]="Dec",Table1[[#This Row],[Total]]*0.9,0))</f>
        <v>0</v>
      </c>
      <c r="J650">
        <f>Table1[[#This Row],[Total]]-Table1[[#This Row],[Discount]]</f>
        <v>2256</v>
      </c>
    </row>
    <row r="651" spans="1:10">
      <c r="A651">
        <v>401</v>
      </c>
      <c r="B651" t="s">
        <v>14</v>
      </c>
      <c r="C651" t="s">
        <v>15</v>
      </c>
      <c r="D651">
        <f>VLOOKUP(Table1[[#This Row],[Product]],'Income Statements'!$C$4:$E$7,3,TRUE)</f>
        <v>48</v>
      </c>
      <c r="E651" t="s">
        <v>32</v>
      </c>
      <c r="F651" t="s">
        <v>11</v>
      </c>
      <c r="G651">
        <v>18</v>
      </c>
      <c r="H651">
        <f>Table1[[#This Row],[Price]]*Table1[[#This Row],[Unit]]</f>
        <v>864</v>
      </c>
      <c r="I651">
        <f>IF(Table1[[#This Row],[Region]]="West",Table1[[#This Row],[Total]]*0.9,IF(Table1[[#This Row],[Month]]="Dec",Table1[[#This Row],[Total]]*0.9,0))</f>
        <v>0</v>
      </c>
      <c r="J651">
        <f>Table1[[#This Row],[Total]]-Table1[[#This Row],[Discount]]</f>
        <v>864</v>
      </c>
    </row>
    <row r="652" spans="1:10">
      <c r="A652">
        <v>698</v>
      </c>
      <c r="B652" t="s">
        <v>14</v>
      </c>
      <c r="C652" t="s">
        <v>12</v>
      </c>
      <c r="D652">
        <f>VLOOKUP(Table1[[#This Row],[Product]],'Income Statements'!$C$4:$E$7,3,TRUE)</f>
        <v>62</v>
      </c>
      <c r="E652" t="s">
        <v>32</v>
      </c>
      <c r="F652" t="s">
        <v>25</v>
      </c>
      <c r="G652">
        <v>37</v>
      </c>
      <c r="H652">
        <f>Table1[[#This Row],[Price]]*Table1[[#This Row],[Unit]]</f>
        <v>2294</v>
      </c>
      <c r="I652">
        <f>IF(Table1[[#This Row],[Region]]="West",Table1[[#This Row],[Total]]*0.9,IF(Table1[[#This Row],[Month]]="Dec",Table1[[#This Row],[Total]]*0.9,0))</f>
        <v>2064.6</v>
      </c>
      <c r="J652">
        <f>Table1[[#This Row],[Total]]-Table1[[#This Row],[Discount]]</f>
        <v>229.40000000000009</v>
      </c>
    </row>
    <row r="653" spans="1:10">
      <c r="A653">
        <v>944</v>
      </c>
      <c r="B653" t="s">
        <v>14</v>
      </c>
      <c r="C653" t="s">
        <v>15</v>
      </c>
      <c r="D653">
        <f>VLOOKUP(Table1[[#This Row],[Product]],'Income Statements'!$C$4:$E$7,3,TRUE)</f>
        <v>48</v>
      </c>
      <c r="E653" t="s">
        <v>32</v>
      </c>
      <c r="F653" t="s">
        <v>18</v>
      </c>
      <c r="G653">
        <v>26</v>
      </c>
      <c r="H653">
        <f>Table1[[#This Row],[Price]]*Table1[[#This Row],[Unit]]</f>
        <v>1248</v>
      </c>
      <c r="I653">
        <f>IF(Table1[[#This Row],[Region]]="West",Table1[[#This Row],[Total]]*0.9,IF(Table1[[#This Row],[Month]]="Dec",Table1[[#This Row],[Total]]*0.9,0))</f>
        <v>0</v>
      </c>
      <c r="J653">
        <f>Table1[[#This Row],[Total]]-Table1[[#This Row],[Discount]]</f>
        <v>1248</v>
      </c>
    </row>
    <row r="654" spans="1:10">
      <c r="A654">
        <v>232</v>
      </c>
      <c r="B654" t="s">
        <v>14</v>
      </c>
      <c r="C654" t="s">
        <v>27</v>
      </c>
      <c r="D654">
        <f>VLOOKUP(Table1[[#This Row],[Product]],'Income Statements'!$C$4:$E$7,3,TRUE)</f>
        <v>35</v>
      </c>
      <c r="E654" t="s">
        <v>36</v>
      </c>
      <c r="F654" t="s">
        <v>11</v>
      </c>
      <c r="G654">
        <v>36</v>
      </c>
      <c r="H654">
        <f>Table1[[#This Row],[Price]]*Table1[[#This Row],[Unit]]</f>
        <v>1260</v>
      </c>
      <c r="I654">
        <f>IF(Table1[[#This Row],[Region]]="West",Table1[[#This Row],[Total]]*0.9,IF(Table1[[#This Row],[Month]]="Dec",Table1[[#This Row],[Total]]*0.9,0))</f>
        <v>0</v>
      </c>
      <c r="J654">
        <f>Table1[[#This Row],[Total]]-Table1[[#This Row],[Discount]]</f>
        <v>1260</v>
      </c>
    </row>
    <row r="655" spans="1:10">
      <c r="A655">
        <v>318</v>
      </c>
      <c r="B655" t="s">
        <v>14</v>
      </c>
      <c r="C655" t="s">
        <v>15</v>
      </c>
      <c r="D655">
        <f>VLOOKUP(Table1[[#This Row],[Product]],'Income Statements'!$C$4:$E$7,3,TRUE)</f>
        <v>48</v>
      </c>
      <c r="E655" t="s">
        <v>36</v>
      </c>
      <c r="F655" t="s">
        <v>7</v>
      </c>
      <c r="G655">
        <v>38</v>
      </c>
      <c r="H655">
        <f>Table1[[#This Row],[Price]]*Table1[[#This Row],[Unit]]</f>
        <v>1824</v>
      </c>
      <c r="I655">
        <f>IF(Table1[[#This Row],[Region]]="West",Table1[[#This Row],[Total]]*0.9,IF(Table1[[#This Row],[Month]]="Dec",Table1[[#This Row],[Total]]*0.9,0))</f>
        <v>0</v>
      </c>
      <c r="J655">
        <f>Table1[[#This Row],[Total]]-Table1[[#This Row],[Discount]]</f>
        <v>1824</v>
      </c>
    </row>
    <row r="656" spans="1:10">
      <c r="A656">
        <v>469</v>
      </c>
      <c r="B656" t="s">
        <v>14</v>
      </c>
      <c r="C656" t="s">
        <v>15</v>
      </c>
      <c r="D656">
        <f>VLOOKUP(Table1[[#This Row],[Product]],'Income Statements'!$C$4:$E$7,3,TRUE)</f>
        <v>48</v>
      </c>
      <c r="E656" t="s">
        <v>36</v>
      </c>
      <c r="F656" t="s">
        <v>25</v>
      </c>
      <c r="G656">
        <v>34</v>
      </c>
      <c r="H656">
        <f>Table1[[#This Row],[Price]]*Table1[[#This Row],[Unit]]</f>
        <v>1632</v>
      </c>
      <c r="I656">
        <f>IF(Table1[[#This Row],[Region]]="West",Table1[[#This Row],[Total]]*0.9,IF(Table1[[#This Row],[Month]]="Dec",Table1[[#This Row],[Total]]*0.9,0))</f>
        <v>1468.8</v>
      </c>
      <c r="J656">
        <f>Table1[[#This Row],[Total]]-Table1[[#This Row],[Discount]]</f>
        <v>163.20000000000005</v>
      </c>
    </row>
    <row r="657" spans="1:10">
      <c r="A657">
        <v>536</v>
      </c>
      <c r="B657" t="s">
        <v>14</v>
      </c>
      <c r="C657" t="s">
        <v>8</v>
      </c>
      <c r="D657">
        <f>VLOOKUP(Table1[[#This Row],[Product]],'Income Statements'!$C$4:$E$7,3,TRUE)</f>
        <v>46</v>
      </c>
      <c r="E657" t="s">
        <v>36</v>
      </c>
      <c r="F657" t="s">
        <v>7</v>
      </c>
      <c r="G657">
        <v>9</v>
      </c>
      <c r="H657">
        <f>Table1[[#This Row],[Price]]*Table1[[#This Row],[Unit]]</f>
        <v>414</v>
      </c>
      <c r="I657">
        <f>IF(Table1[[#This Row],[Region]]="West",Table1[[#This Row],[Total]]*0.9,IF(Table1[[#This Row],[Month]]="Dec",Table1[[#This Row],[Total]]*0.9,0))</f>
        <v>0</v>
      </c>
      <c r="J657">
        <f>Table1[[#This Row],[Total]]-Table1[[#This Row],[Discount]]</f>
        <v>414</v>
      </c>
    </row>
    <row r="658" spans="1:10">
      <c r="A658">
        <v>615</v>
      </c>
      <c r="B658" t="s">
        <v>14</v>
      </c>
      <c r="C658" t="s">
        <v>15</v>
      </c>
      <c r="D658">
        <f>VLOOKUP(Table1[[#This Row],[Product]],'Income Statements'!$C$4:$E$7,3,TRUE)</f>
        <v>48</v>
      </c>
      <c r="E658" t="s">
        <v>36</v>
      </c>
      <c r="F658" t="s">
        <v>7</v>
      </c>
      <c r="G658">
        <v>38</v>
      </c>
      <c r="H658">
        <f>Table1[[#This Row],[Price]]*Table1[[#This Row],[Unit]]</f>
        <v>1824</v>
      </c>
      <c r="I658">
        <f>IF(Table1[[#This Row],[Region]]="West",Table1[[#This Row],[Total]]*0.9,IF(Table1[[#This Row],[Month]]="Dec",Table1[[#This Row],[Total]]*0.9,0))</f>
        <v>0</v>
      </c>
      <c r="J658">
        <f>Table1[[#This Row],[Total]]-Table1[[#This Row],[Discount]]</f>
        <v>1824</v>
      </c>
    </row>
    <row r="659" spans="1:10">
      <c r="A659">
        <v>5</v>
      </c>
      <c r="B659" t="s">
        <v>19</v>
      </c>
      <c r="C659" t="s">
        <v>8</v>
      </c>
      <c r="D659">
        <f>VLOOKUP(Table1[[#This Row],[Product]],'Income Statements'!$C$4:$E$7,3,TRUE)</f>
        <v>46</v>
      </c>
      <c r="E659" t="s">
        <v>9</v>
      </c>
      <c r="F659" t="s">
        <v>7</v>
      </c>
      <c r="G659">
        <v>27</v>
      </c>
      <c r="H659">
        <f>Table1[[#This Row],[Price]]*Table1[[#This Row],[Unit]]</f>
        <v>1242</v>
      </c>
      <c r="I659">
        <f>IF(Table1[[#This Row],[Region]]="West",Table1[[#This Row],[Total]]*0.9,IF(Table1[[#This Row],[Month]]="Dec",Table1[[#This Row],[Total]]*0.9,0))</f>
        <v>0</v>
      </c>
      <c r="J659">
        <f>Table1[[#This Row],[Total]]-Table1[[#This Row],[Discount]]</f>
        <v>1242</v>
      </c>
    </row>
    <row r="660" spans="1:10">
      <c r="A660">
        <v>86</v>
      </c>
      <c r="B660" t="s">
        <v>19</v>
      </c>
      <c r="C660" t="s">
        <v>15</v>
      </c>
      <c r="D660">
        <f>VLOOKUP(Table1[[#This Row],[Product]],'Income Statements'!$C$4:$E$7,3,TRUE)</f>
        <v>48</v>
      </c>
      <c r="E660" t="s">
        <v>9</v>
      </c>
      <c r="F660" t="s">
        <v>11</v>
      </c>
      <c r="G660">
        <v>37</v>
      </c>
      <c r="H660">
        <f>Table1[[#This Row],[Price]]*Table1[[#This Row],[Unit]]</f>
        <v>1776</v>
      </c>
      <c r="I660">
        <f>IF(Table1[[#This Row],[Region]]="West",Table1[[#This Row],[Total]]*0.9,IF(Table1[[#This Row],[Month]]="Dec",Table1[[#This Row],[Total]]*0.9,0))</f>
        <v>0</v>
      </c>
      <c r="J660">
        <f>Table1[[#This Row],[Total]]-Table1[[#This Row],[Discount]]</f>
        <v>1776</v>
      </c>
    </row>
    <row r="661" spans="1:10">
      <c r="A661">
        <v>97</v>
      </c>
      <c r="B661" t="s">
        <v>19</v>
      </c>
      <c r="C661" t="s">
        <v>8</v>
      </c>
      <c r="D661">
        <f>VLOOKUP(Table1[[#This Row],[Product]],'Income Statements'!$C$4:$E$7,3,TRUE)</f>
        <v>46</v>
      </c>
      <c r="E661" t="s">
        <v>9</v>
      </c>
      <c r="F661" t="s">
        <v>7</v>
      </c>
      <c r="G661">
        <v>49</v>
      </c>
      <c r="H661">
        <f>Table1[[#This Row],[Price]]*Table1[[#This Row],[Unit]]</f>
        <v>2254</v>
      </c>
      <c r="I661">
        <f>IF(Table1[[#This Row],[Region]]="West",Table1[[#This Row],[Total]]*0.9,IF(Table1[[#This Row],[Month]]="Dec",Table1[[#This Row],[Total]]*0.9,0))</f>
        <v>0</v>
      </c>
      <c r="J661">
        <f>Table1[[#This Row],[Total]]-Table1[[#This Row],[Discount]]</f>
        <v>2254</v>
      </c>
    </row>
    <row r="662" spans="1:10">
      <c r="A662">
        <v>429</v>
      </c>
      <c r="B662" t="s">
        <v>19</v>
      </c>
      <c r="C662" t="s">
        <v>27</v>
      </c>
      <c r="D662">
        <f>VLOOKUP(Table1[[#This Row],[Product]],'Income Statements'!$C$4:$E$7,3,TRUE)</f>
        <v>35</v>
      </c>
      <c r="E662" t="s">
        <v>9</v>
      </c>
      <c r="F662" t="s">
        <v>25</v>
      </c>
      <c r="G662">
        <v>7</v>
      </c>
      <c r="H662">
        <f>Table1[[#This Row],[Price]]*Table1[[#This Row],[Unit]]</f>
        <v>245</v>
      </c>
      <c r="I662">
        <f>IF(Table1[[#This Row],[Region]]="West",Table1[[#This Row],[Total]]*0.9,IF(Table1[[#This Row],[Month]]="Dec",Table1[[#This Row],[Total]]*0.9,0))</f>
        <v>220.5</v>
      </c>
      <c r="J662">
        <f>Table1[[#This Row],[Total]]-Table1[[#This Row],[Discount]]</f>
        <v>24.5</v>
      </c>
    </row>
    <row r="663" spans="1:10">
      <c r="A663">
        <v>516</v>
      </c>
      <c r="B663" t="s">
        <v>19</v>
      </c>
      <c r="C663" t="s">
        <v>12</v>
      </c>
      <c r="D663">
        <f>VLOOKUP(Table1[[#This Row],[Product]],'Income Statements'!$C$4:$E$7,3,TRUE)</f>
        <v>62</v>
      </c>
      <c r="E663" t="s">
        <v>9</v>
      </c>
      <c r="F663" t="s">
        <v>11</v>
      </c>
      <c r="G663">
        <v>23</v>
      </c>
      <c r="H663">
        <f>Table1[[#This Row],[Price]]*Table1[[#This Row],[Unit]]</f>
        <v>1426</v>
      </c>
      <c r="I663">
        <f>IF(Table1[[#This Row],[Region]]="West",Table1[[#This Row],[Total]]*0.9,IF(Table1[[#This Row],[Month]]="Dec",Table1[[#This Row],[Total]]*0.9,0))</f>
        <v>0</v>
      </c>
      <c r="J663">
        <f>Table1[[#This Row],[Total]]-Table1[[#This Row],[Discount]]</f>
        <v>1426</v>
      </c>
    </row>
    <row r="664" spans="1:10">
      <c r="A664">
        <v>695</v>
      </c>
      <c r="B664" t="s">
        <v>19</v>
      </c>
      <c r="C664" t="s">
        <v>12</v>
      </c>
      <c r="D664">
        <f>VLOOKUP(Table1[[#This Row],[Product]],'Income Statements'!$C$4:$E$7,3,TRUE)</f>
        <v>62</v>
      </c>
      <c r="E664" t="s">
        <v>9</v>
      </c>
      <c r="F664" t="s">
        <v>25</v>
      </c>
      <c r="G664">
        <v>30</v>
      </c>
      <c r="H664">
        <f>Table1[[#This Row],[Price]]*Table1[[#This Row],[Unit]]</f>
        <v>1860</v>
      </c>
      <c r="I664">
        <f>IF(Table1[[#This Row],[Region]]="West",Table1[[#This Row],[Total]]*0.9,IF(Table1[[#This Row],[Month]]="Dec",Table1[[#This Row],[Total]]*0.9,0))</f>
        <v>1674</v>
      </c>
      <c r="J664">
        <f>Table1[[#This Row],[Total]]-Table1[[#This Row],[Discount]]</f>
        <v>186</v>
      </c>
    </row>
    <row r="665" spans="1:10">
      <c r="A665">
        <v>65</v>
      </c>
      <c r="B665" t="s">
        <v>19</v>
      </c>
      <c r="C665" t="s">
        <v>15</v>
      </c>
      <c r="D665">
        <f>VLOOKUP(Table1[[#This Row],[Product]],'Income Statements'!$C$4:$E$7,3,TRUE)</f>
        <v>48</v>
      </c>
      <c r="E665" t="s">
        <v>26</v>
      </c>
      <c r="F665" t="s">
        <v>7</v>
      </c>
      <c r="G665">
        <v>48</v>
      </c>
      <c r="H665">
        <f>Table1[[#This Row],[Price]]*Table1[[#This Row],[Unit]]</f>
        <v>2304</v>
      </c>
      <c r="I665">
        <f>IF(Table1[[#This Row],[Region]]="West",Table1[[#This Row],[Total]]*0.9,IF(Table1[[#This Row],[Month]]="Dec",Table1[[#This Row],[Total]]*0.9,0))</f>
        <v>0</v>
      </c>
      <c r="J665">
        <f>Table1[[#This Row],[Total]]-Table1[[#This Row],[Discount]]</f>
        <v>2304</v>
      </c>
    </row>
    <row r="666" spans="1:10">
      <c r="A666">
        <v>146</v>
      </c>
      <c r="B666" t="s">
        <v>19</v>
      </c>
      <c r="C666" t="s">
        <v>27</v>
      </c>
      <c r="D666">
        <f>VLOOKUP(Table1[[#This Row],[Product]],'Income Statements'!$C$4:$E$7,3,TRUE)</f>
        <v>35</v>
      </c>
      <c r="E666" t="s">
        <v>26</v>
      </c>
      <c r="F666" t="s">
        <v>18</v>
      </c>
      <c r="G666">
        <v>3</v>
      </c>
      <c r="H666">
        <f>Table1[[#This Row],[Price]]*Table1[[#This Row],[Unit]]</f>
        <v>105</v>
      </c>
      <c r="I666">
        <f>IF(Table1[[#This Row],[Region]]="West",Table1[[#This Row],[Total]]*0.9,IF(Table1[[#This Row],[Month]]="Dec",Table1[[#This Row],[Total]]*0.9,0))</f>
        <v>0</v>
      </c>
      <c r="J666">
        <f>Table1[[#This Row],[Total]]-Table1[[#This Row],[Discount]]</f>
        <v>105</v>
      </c>
    </row>
    <row r="667" spans="1:10">
      <c r="A667">
        <v>183</v>
      </c>
      <c r="B667" t="s">
        <v>19</v>
      </c>
      <c r="C667" t="s">
        <v>12</v>
      </c>
      <c r="D667">
        <f>VLOOKUP(Table1[[#This Row],[Product]],'Income Statements'!$C$4:$E$7,3,TRUE)</f>
        <v>62</v>
      </c>
      <c r="E667" t="s">
        <v>26</v>
      </c>
      <c r="F667" t="s">
        <v>18</v>
      </c>
      <c r="G667">
        <v>16</v>
      </c>
      <c r="H667">
        <f>Table1[[#This Row],[Price]]*Table1[[#This Row],[Unit]]</f>
        <v>992</v>
      </c>
      <c r="I667">
        <f>IF(Table1[[#This Row],[Region]]="West",Table1[[#This Row],[Total]]*0.9,IF(Table1[[#This Row],[Month]]="Dec",Table1[[#This Row],[Total]]*0.9,0))</f>
        <v>0</v>
      </c>
      <c r="J667">
        <f>Table1[[#This Row],[Total]]-Table1[[#This Row],[Discount]]</f>
        <v>992</v>
      </c>
    </row>
    <row r="668" spans="1:10">
      <c r="A668">
        <v>636</v>
      </c>
      <c r="B668" t="s">
        <v>19</v>
      </c>
      <c r="C668" t="s">
        <v>12</v>
      </c>
      <c r="D668">
        <f>VLOOKUP(Table1[[#This Row],[Product]],'Income Statements'!$C$4:$E$7,3,TRUE)</f>
        <v>62</v>
      </c>
      <c r="E668" t="s">
        <v>26</v>
      </c>
      <c r="F668" t="s">
        <v>7</v>
      </c>
      <c r="G668">
        <v>20</v>
      </c>
      <c r="H668">
        <f>Table1[[#This Row],[Price]]*Table1[[#This Row],[Unit]]</f>
        <v>1240</v>
      </c>
      <c r="I668">
        <f>IF(Table1[[#This Row],[Region]]="West",Table1[[#This Row],[Total]]*0.9,IF(Table1[[#This Row],[Month]]="Dec",Table1[[#This Row],[Total]]*0.9,0))</f>
        <v>0</v>
      </c>
      <c r="J668">
        <f>Table1[[#This Row],[Total]]-Table1[[#This Row],[Discount]]</f>
        <v>1240</v>
      </c>
    </row>
    <row r="669" spans="1:10">
      <c r="A669">
        <v>674</v>
      </c>
      <c r="B669" t="s">
        <v>19</v>
      </c>
      <c r="C669" t="s">
        <v>15</v>
      </c>
      <c r="D669">
        <f>VLOOKUP(Table1[[#This Row],[Product]],'Income Statements'!$C$4:$E$7,3,TRUE)</f>
        <v>48</v>
      </c>
      <c r="E669" t="s">
        <v>26</v>
      </c>
      <c r="F669" t="s">
        <v>11</v>
      </c>
      <c r="G669">
        <v>15</v>
      </c>
      <c r="H669">
        <f>Table1[[#This Row],[Price]]*Table1[[#This Row],[Unit]]</f>
        <v>720</v>
      </c>
      <c r="I669">
        <f>IF(Table1[[#This Row],[Region]]="West",Table1[[#This Row],[Total]]*0.9,IF(Table1[[#This Row],[Month]]="Dec",Table1[[#This Row],[Total]]*0.9,0))</f>
        <v>0</v>
      </c>
      <c r="J669">
        <f>Table1[[#This Row],[Total]]-Table1[[#This Row],[Discount]]</f>
        <v>720</v>
      </c>
    </row>
    <row r="670" spans="1:10">
      <c r="A670">
        <v>893</v>
      </c>
      <c r="B670" t="s">
        <v>19</v>
      </c>
      <c r="C670" t="s">
        <v>27</v>
      </c>
      <c r="D670">
        <f>VLOOKUP(Table1[[#This Row],[Product]],'Income Statements'!$C$4:$E$7,3,TRUE)</f>
        <v>35</v>
      </c>
      <c r="E670" t="s">
        <v>26</v>
      </c>
      <c r="F670" t="s">
        <v>7</v>
      </c>
      <c r="G670">
        <v>27</v>
      </c>
      <c r="H670">
        <f>Table1[[#This Row],[Price]]*Table1[[#This Row],[Unit]]</f>
        <v>945</v>
      </c>
      <c r="I670">
        <f>IF(Table1[[#This Row],[Region]]="West",Table1[[#This Row],[Total]]*0.9,IF(Table1[[#This Row],[Month]]="Dec",Table1[[#This Row],[Total]]*0.9,0))</f>
        <v>0</v>
      </c>
      <c r="J670">
        <f>Table1[[#This Row],[Total]]-Table1[[#This Row],[Discount]]</f>
        <v>945</v>
      </c>
    </row>
    <row r="671" spans="1:10">
      <c r="A671">
        <v>950</v>
      </c>
      <c r="B671" t="s">
        <v>19</v>
      </c>
      <c r="C671" t="s">
        <v>12</v>
      </c>
      <c r="D671">
        <f>VLOOKUP(Table1[[#This Row],[Product]],'Income Statements'!$C$4:$E$7,3,TRUE)</f>
        <v>62</v>
      </c>
      <c r="E671" t="s">
        <v>26</v>
      </c>
      <c r="F671" t="s">
        <v>11</v>
      </c>
      <c r="G671">
        <v>3</v>
      </c>
      <c r="H671">
        <f>Table1[[#This Row],[Price]]*Table1[[#This Row],[Unit]]</f>
        <v>186</v>
      </c>
      <c r="I671">
        <f>IF(Table1[[#This Row],[Region]]="West",Table1[[#This Row],[Total]]*0.9,IF(Table1[[#This Row],[Month]]="Dec",Table1[[#This Row],[Total]]*0.9,0))</f>
        <v>0</v>
      </c>
      <c r="J671">
        <f>Table1[[#This Row],[Total]]-Table1[[#This Row],[Discount]]</f>
        <v>186</v>
      </c>
    </row>
    <row r="672" spans="1:10">
      <c r="A672">
        <v>192</v>
      </c>
      <c r="B672" t="s">
        <v>19</v>
      </c>
      <c r="C672" t="s">
        <v>8</v>
      </c>
      <c r="D672">
        <f>VLOOKUP(Table1[[#This Row],[Product]],'Income Statements'!$C$4:$E$7,3,TRUE)</f>
        <v>46</v>
      </c>
      <c r="E672" t="s">
        <v>22</v>
      </c>
      <c r="F672" t="s">
        <v>18</v>
      </c>
      <c r="G672">
        <v>31</v>
      </c>
      <c r="H672">
        <f>Table1[[#This Row],[Price]]*Table1[[#This Row],[Unit]]</f>
        <v>1426</v>
      </c>
      <c r="I672">
        <f>IF(Table1[[#This Row],[Region]]="West",Table1[[#This Row],[Total]]*0.9,IF(Table1[[#This Row],[Month]]="Dec",Table1[[#This Row],[Total]]*0.9,0))</f>
        <v>1283.4000000000001</v>
      </c>
      <c r="J672">
        <f>Table1[[#This Row],[Total]]-Table1[[#This Row],[Discount]]</f>
        <v>142.59999999999991</v>
      </c>
    </row>
    <row r="673" spans="1:10">
      <c r="A673">
        <v>382</v>
      </c>
      <c r="B673" t="s">
        <v>19</v>
      </c>
      <c r="C673" t="s">
        <v>8</v>
      </c>
      <c r="D673">
        <f>VLOOKUP(Table1[[#This Row],[Product]],'Income Statements'!$C$4:$E$7,3,TRUE)</f>
        <v>46</v>
      </c>
      <c r="E673" t="s">
        <v>22</v>
      </c>
      <c r="F673" t="s">
        <v>18</v>
      </c>
      <c r="G673">
        <v>23</v>
      </c>
      <c r="H673">
        <f>Table1[[#This Row],[Price]]*Table1[[#This Row],[Unit]]</f>
        <v>1058</v>
      </c>
      <c r="I673">
        <f>IF(Table1[[#This Row],[Region]]="West",Table1[[#This Row],[Total]]*0.9,IF(Table1[[#This Row],[Month]]="Dec",Table1[[#This Row],[Total]]*0.9,0))</f>
        <v>952.2</v>
      </c>
      <c r="J673">
        <f>Table1[[#This Row],[Total]]-Table1[[#This Row],[Discount]]</f>
        <v>105.79999999999995</v>
      </c>
    </row>
    <row r="674" spans="1:10">
      <c r="A674">
        <v>445</v>
      </c>
      <c r="B674" t="s">
        <v>19</v>
      </c>
      <c r="C674" t="s">
        <v>8</v>
      </c>
      <c r="D674">
        <f>VLOOKUP(Table1[[#This Row],[Product]],'Income Statements'!$C$4:$E$7,3,TRUE)</f>
        <v>46</v>
      </c>
      <c r="E674" t="s">
        <v>22</v>
      </c>
      <c r="F674" t="s">
        <v>11</v>
      </c>
      <c r="G674">
        <v>34</v>
      </c>
      <c r="H674">
        <f>Table1[[#This Row],[Price]]*Table1[[#This Row],[Unit]]</f>
        <v>1564</v>
      </c>
      <c r="I674">
        <f>IF(Table1[[#This Row],[Region]]="West",Table1[[#This Row],[Total]]*0.9,IF(Table1[[#This Row],[Month]]="Dec",Table1[[#This Row],[Total]]*0.9,0))</f>
        <v>1407.6000000000001</v>
      </c>
      <c r="J674">
        <f>Table1[[#This Row],[Total]]-Table1[[#This Row],[Discount]]</f>
        <v>156.39999999999986</v>
      </c>
    </row>
    <row r="675" spans="1:10">
      <c r="A675">
        <v>647</v>
      </c>
      <c r="B675" t="s">
        <v>19</v>
      </c>
      <c r="C675" t="s">
        <v>12</v>
      </c>
      <c r="D675">
        <f>VLOOKUP(Table1[[#This Row],[Product]],'Income Statements'!$C$4:$E$7,3,TRUE)</f>
        <v>62</v>
      </c>
      <c r="E675" t="s">
        <v>22</v>
      </c>
      <c r="F675" t="s">
        <v>25</v>
      </c>
      <c r="G675">
        <v>4</v>
      </c>
      <c r="H675">
        <f>Table1[[#This Row],[Price]]*Table1[[#This Row],[Unit]]</f>
        <v>248</v>
      </c>
      <c r="I675">
        <f>IF(Table1[[#This Row],[Region]]="West",Table1[[#This Row],[Total]]*0.9,IF(Table1[[#This Row],[Month]]="Dec",Table1[[#This Row],[Total]]*0.9,0))</f>
        <v>223.20000000000002</v>
      </c>
      <c r="J675">
        <f>Table1[[#This Row],[Total]]-Table1[[#This Row],[Discount]]</f>
        <v>24.799999999999983</v>
      </c>
    </row>
    <row r="676" spans="1:10">
      <c r="A676">
        <v>741</v>
      </c>
      <c r="B676" t="s">
        <v>19</v>
      </c>
      <c r="C676" t="s">
        <v>8</v>
      </c>
      <c r="D676">
        <f>VLOOKUP(Table1[[#This Row],[Product]],'Income Statements'!$C$4:$E$7,3,TRUE)</f>
        <v>46</v>
      </c>
      <c r="E676" t="s">
        <v>22</v>
      </c>
      <c r="F676" t="s">
        <v>11</v>
      </c>
      <c r="G676">
        <v>15</v>
      </c>
      <c r="H676">
        <f>Table1[[#This Row],[Price]]*Table1[[#This Row],[Unit]]</f>
        <v>690</v>
      </c>
      <c r="I676">
        <f>IF(Table1[[#This Row],[Region]]="West",Table1[[#This Row],[Total]]*0.9,IF(Table1[[#This Row],[Month]]="Dec",Table1[[#This Row],[Total]]*0.9,0))</f>
        <v>621</v>
      </c>
      <c r="J676">
        <f>Table1[[#This Row],[Total]]-Table1[[#This Row],[Discount]]</f>
        <v>69</v>
      </c>
    </row>
    <row r="677" spans="1:10">
      <c r="A677">
        <v>784</v>
      </c>
      <c r="B677" t="s">
        <v>19</v>
      </c>
      <c r="C677" t="s">
        <v>27</v>
      </c>
      <c r="D677">
        <f>VLOOKUP(Table1[[#This Row],[Product]],'Income Statements'!$C$4:$E$7,3,TRUE)</f>
        <v>35</v>
      </c>
      <c r="E677" t="s">
        <v>22</v>
      </c>
      <c r="F677" t="s">
        <v>7</v>
      </c>
      <c r="G677">
        <v>19</v>
      </c>
      <c r="H677">
        <f>Table1[[#This Row],[Price]]*Table1[[#This Row],[Unit]]</f>
        <v>665</v>
      </c>
      <c r="I677">
        <f>IF(Table1[[#This Row],[Region]]="West",Table1[[#This Row],[Total]]*0.9,IF(Table1[[#This Row],[Month]]="Dec",Table1[[#This Row],[Total]]*0.9,0))</f>
        <v>598.5</v>
      </c>
      <c r="J677">
        <f>Table1[[#This Row],[Total]]-Table1[[#This Row],[Discount]]</f>
        <v>66.5</v>
      </c>
    </row>
    <row r="678" spans="1:10">
      <c r="A678">
        <v>12</v>
      </c>
      <c r="B678" t="s">
        <v>19</v>
      </c>
      <c r="C678" t="s">
        <v>27</v>
      </c>
      <c r="D678">
        <f>VLOOKUP(Table1[[#This Row],[Product]],'Income Statements'!$C$4:$E$7,3,TRUE)</f>
        <v>35</v>
      </c>
      <c r="E678" t="s">
        <v>28</v>
      </c>
      <c r="F678" t="s">
        <v>25</v>
      </c>
      <c r="G678">
        <v>23</v>
      </c>
      <c r="H678">
        <f>Table1[[#This Row],[Price]]*Table1[[#This Row],[Unit]]</f>
        <v>805</v>
      </c>
      <c r="I678">
        <f>IF(Table1[[#This Row],[Region]]="West",Table1[[#This Row],[Total]]*0.9,IF(Table1[[#This Row],[Month]]="Dec",Table1[[#This Row],[Total]]*0.9,0))</f>
        <v>724.5</v>
      </c>
      <c r="J678">
        <f>Table1[[#This Row],[Total]]-Table1[[#This Row],[Discount]]</f>
        <v>80.5</v>
      </c>
    </row>
    <row r="679" spans="1:10">
      <c r="A679">
        <v>50</v>
      </c>
      <c r="B679" t="s">
        <v>19</v>
      </c>
      <c r="C679" t="s">
        <v>27</v>
      </c>
      <c r="D679">
        <f>VLOOKUP(Table1[[#This Row],[Product]],'Income Statements'!$C$4:$E$7,3,TRUE)</f>
        <v>35</v>
      </c>
      <c r="E679" t="s">
        <v>28</v>
      </c>
      <c r="F679" t="s">
        <v>25</v>
      </c>
      <c r="G679">
        <v>50</v>
      </c>
      <c r="H679">
        <f>Table1[[#This Row],[Price]]*Table1[[#This Row],[Unit]]</f>
        <v>1750</v>
      </c>
      <c r="I679">
        <f>IF(Table1[[#This Row],[Region]]="West",Table1[[#This Row],[Total]]*0.9,IF(Table1[[#This Row],[Month]]="Dec",Table1[[#This Row],[Total]]*0.9,0))</f>
        <v>1575</v>
      </c>
      <c r="J679">
        <f>Table1[[#This Row],[Total]]-Table1[[#This Row],[Discount]]</f>
        <v>175</v>
      </c>
    </row>
    <row r="680" spans="1:10">
      <c r="A680">
        <v>321</v>
      </c>
      <c r="B680" t="s">
        <v>19</v>
      </c>
      <c r="C680" t="s">
        <v>12</v>
      </c>
      <c r="D680">
        <f>VLOOKUP(Table1[[#This Row],[Product]],'Income Statements'!$C$4:$E$7,3,TRUE)</f>
        <v>62</v>
      </c>
      <c r="E680" t="s">
        <v>28</v>
      </c>
      <c r="F680" t="s">
        <v>25</v>
      </c>
      <c r="G680">
        <v>9</v>
      </c>
      <c r="H680">
        <f>Table1[[#This Row],[Price]]*Table1[[#This Row],[Unit]]</f>
        <v>558</v>
      </c>
      <c r="I680">
        <f>IF(Table1[[#This Row],[Region]]="West",Table1[[#This Row],[Total]]*0.9,IF(Table1[[#This Row],[Month]]="Dec",Table1[[#This Row],[Total]]*0.9,0))</f>
        <v>502.2</v>
      </c>
      <c r="J680">
        <f>Table1[[#This Row],[Total]]-Table1[[#This Row],[Discount]]</f>
        <v>55.800000000000011</v>
      </c>
    </row>
    <row r="681" spans="1:10">
      <c r="A681">
        <v>394</v>
      </c>
      <c r="B681" t="s">
        <v>19</v>
      </c>
      <c r="C681" t="s">
        <v>8</v>
      </c>
      <c r="D681">
        <f>VLOOKUP(Table1[[#This Row],[Product]],'Income Statements'!$C$4:$E$7,3,TRUE)</f>
        <v>46</v>
      </c>
      <c r="E681" t="s">
        <v>28</v>
      </c>
      <c r="F681" t="s">
        <v>7</v>
      </c>
      <c r="G681">
        <v>1</v>
      </c>
      <c r="H681">
        <f>Table1[[#This Row],[Price]]*Table1[[#This Row],[Unit]]</f>
        <v>46</v>
      </c>
      <c r="I681">
        <f>IF(Table1[[#This Row],[Region]]="West",Table1[[#This Row],[Total]]*0.9,IF(Table1[[#This Row],[Month]]="Dec",Table1[[#This Row],[Total]]*0.9,0))</f>
        <v>0</v>
      </c>
      <c r="J681">
        <f>Table1[[#This Row],[Total]]-Table1[[#This Row],[Discount]]</f>
        <v>46</v>
      </c>
    </row>
    <row r="682" spans="1:10">
      <c r="A682">
        <v>407</v>
      </c>
      <c r="B682" t="s">
        <v>19</v>
      </c>
      <c r="C682" t="s">
        <v>8</v>
      </c>
      <c r="D682">
        <f>VLOOKUP(Table1[[#This Row],[Product]],'Income Statements'!$C$4:$E$7,3,TRUE)</f>
        <v>46</v>
      </c>
      <c r="E682" t="s">
        <v>28</v>
      </c>
      <c r="F682" t="s">
        <v>18</v>
      </c>
      <c r="G682">
        <v>1</v>
      </c>
      <c r="H682">
        <f>Table1[[#This Row],[Price]]*Table1[[#This Row],[Unit]]</f>
        <v>46</v>
      </c>
      <c r="I682">
        <f>IF(Table1[[#This Row],[Region]]="West",Table1[[#This Row],[Total]]*0.9,IF(Table1[[#This Row],[Month]]="Dec",Table1[[#This Row],[Total]]*0.9,0))</f>
        <v>0</v>
      </c>
      <c r="J682">
        <f>Table1[[#This Row],[Total]]-Table1[[#This Row],[Discount]]</f>
        <v>46</v>
      </c>
    </row>
    <row r="683" spans="1:10">
      <c r="A683">
        <v>686</v>
      </c>
      <c r="B683" t="s">
        <v>19</v>
      </c>
      <c r="C683" t="s">
        <v>12</v>
      </c>
      <c r="D683">
        <f>VLOOKUP(Table1[[#This Row],[Product]],'Income Statements'!$C$4:$E$7,3,TRUE)</f>
        <v>62</v>
      </c>
      <c r="E683" t="s">
        <v>28</v>
      </c>
      <c r="F683" t="s">
        <v>7</v>
      </c>
      <c r="G683">
        <v>19</v>
      </c>
      <c r="H683">
        <f>Table1[[#This Row],[Price]]*Table1[[#This Row],[Unit]]</f>
        <v>1178</v>
      </c>
      <c r="I683">
        <f>IF(Table1[[#This Row],[Region]]="West",Table1[[#This Row],[Total]]*0.9,IF(Table1[[#This Row],[Month]]="Dec",Table1[[#This Row],[Total]]*0.9,0))</f>
        <v>0</v>
      </c>
      <c r="J683">
        <f>Table1[[#This Row],[Total]]-Table1[[#This Row],[Discount]]</f>
        <v>1178</v>
      </c>
    </row>
    <row r="684" spans="1:10">
      <c r="A684">
        <v>997</v>
      </c>
      <c r="B684" t="s">
        <v>19</v>
      </c>
      <c r="C684" t="s">
        <v>8</v>
      </c>
      <c r="D684">
        <f>VLOOKUP(Table1[[#This Row],[Product]],'Income Statements'!$C$4:$E$7,3,TRUE)</f>
        <v>46</v>
      </c>
      <c r="E684" t="s">
        <v>28</v>
      </c>
      <c r="F684" t="s">
        <v>25</v>
      </c>
      <c r="G684">
        <v>35</v>
      </c>
      <c r="H684">
        <f>Table1[[#This Row],[Price]]*Table1[[#This Row],[Unit]]</f>
        <v>1610</v>
      </c>
      <c r="I684">
        <f>IF(Table1[[#This Row],[Region]]="West",Table1[[#This Row],[Total]]*0.9,IF(Table1[[#This Row],[Month]]="Dec",Table1[[#This Row],[Total]]*0.9,0))</f>
        <v>1449</v>
      </c>
      <c r="J684">
        <f>Table1[[#This Row],[Total]]-Table1[[#This Row],[Discount]]</f>
        <v>161</v>
      </c>
    </row>
    <row r="685" spans="1:10">
      <c r="A685">
        <v>6</v>
      </c>
      <c r="B685" t="s">
        <v>19</v>
      </c>
      <c r="C685" t="s">
        <v>15</v>
      </c>
      <c r="D685">
        <f>VLOOKUP(Table1[[#This Row],[Product]],'Income Statements'!$C$4:$E$7,3,TRUE)</f>
        <v>48</v>
      </c>
      <c r="E685" t="s">
        <v>20</v>
      </c>
      <c r="F685" t="s">
        <v>7</v>
      </c>
      <c r="G685">
        <v>19</v>
      </c>
      <c r="H685">
        <f>Table1[[#This Row],[Price]]*Table1[[#This Row],[Unit]]</f>
        <v>912</v>
      </c>
      <c r="I685">
        <f>IF(Table1[[#This Row],[Region]]="West",Table1[[#This Row],[Total]]*0.9,IF(Table1[[#This Row],[Month]]="Dec",Table1[[#This Row],[Total]]*0.9,0))</f>
        <v>0</v>
      </c>
      <c r="J685">
        <f>Table1[[#This Row],[Total]]-Table1[[#This Row],[Discount]]</f>
        <v>912</v>
      </c>
    </row>
    <row r="686" spans="1:10">
      <c r="A686">
        <v>226</v>
      </c>
      <c r="B686" t="s">
        <v>19</v>
      </c>
      <c r="C686" t="s">
        <v>27</v>
      </c>
      <c r="D686">
        <f>VLOOKUP(Table1[[#This Row],[Product]],'Income Statements'!$C$4:$E$7,3,TRUE)</f>
        <v>35</v>
      </c>
      <c r="E686" t="s">
        <v>20</v>
      </c>
      <c r="F686" t="s">
        <v>11</v>
      </c>
      <c r="G686">
        <v>15</v>
      </c>
      <c r="H686">
        <f>Table1[[#This Row],[Price]]*Table1[[#This Row],[Unit]]</f>
        <v>525</v>
      </c>
      <c r="I686">
        <f>IF(Table1[[#This Row],[Region]]="West",Table1[[#This Row],[Total]]*0.9,IF(Table1[[#This Row],[Month]]="Dec",Table1[[#This Row],[Total]]*0.9,0))</f>
        <v>0</v>
      </c>
      <c r="J686">
        <f>Table1[[#This Row],[Total]]-Table1[[#This Row],[Discount]]</f>
        <v>525</v>
      </c>
    </row>
    <row r="687" spans="1:10">
      <c r="A687">
        <v>331</v>
      </c>
      <c r="B687" t="s">
        <v>19</v>
      </c>
      <c r="C687" t="s">
        <v>15</v>
      </c>
      <c r="D687">
        <f>VLOOKUP(Table1[[#This Row],[Product]],'Income Statements'!$C$4:$E$7,3,TRUE)</f>
        <v>48</v>
      </c>
      <c r="E687" t="s">
        <v>20</v>
      </c>
      <c r="F687" t="s">
        <v>7</v>
      </c>
      <c r="G687">
        <v>16</v>
      </c>
      <c r="H687">
        <f>Table1[[#This Row],[Price]]*Table1[[#This Row],[Unit]]</f>
        <v>768</v>
      </c>
      <c r="I687">
        <f>IF(Table1[[#This Row],[Region]]="West",Table1[[#This Row],[Total]]*0.9,IF(Table1[[#This Row],[Month]]="Dec",Table1[[#This Row],[Total]]*0.9,0))</f>
        <v>0</v>
      </c>
      <c r="J687">
        <f>Table1[[#This Row],[Total]]-Table1[[#This Row],[Discount]]</f>
        <v>768</v>
      </c>
    </row>
    <row r="688" spans="1:10">
      <c r="A688">
        <v>551</v>
      </c>
      <c r="B688" t="s">
        <v>19</v>
      </c>
      <c r="C688" t="s">
        <v>27</v>
      </c>
      <c r="D688">
        <f>VLOOKUP(Table1[[#This Row],[Product]],'Income Statements'!$C$4:$E$7,3,TRUE)</f>
        <v>35</v>
      </c>
      <c r="E688" t="s">
        <v>20</v>
      </c>
      <c r="F688" t="s">
        <v>18</v>
      </c>
      <c r="G688">
        <v>25</v>
      </c>
      <c r="H688">
        <f>Table1[[#This Row],[Price]]*Table1[[#This Row],[Unit]]</f>
        <v>875</v>
      </c>
      <c r="I688">
        <f>IF(Table1[[#This Row],[Region]]="West",Table1[[#This Row],[Total]]*0.9,IF(Table1[[#This Row],[Month]]="Dec",Table1[[#This Row],[Total]]*0.9,0))</f>
        <v>0</v>
      </c>
      <c r="J688">
        <f>Table1[[#This Row],[Total]]-Table1[[#This Row],[Discount]]</f>
        <v>875</v>
      </c>
    </row>
    <row r="689" spans="1:10">
      <c r="A689">
        <v>660</v>
      </c>
      <c r="B689" t="s">
        <v>19</v>
      </c>
      <c r="C689" t="s">
        <v>8</v>
      </c>
      <c r="D689">
        <f>VLOOKUP(Table1[[#This Row],[Product]],'Income Statements'!$C$4:$E$7,3,TRUE)</f>
        <v>46</v>
      </c>
      <c r="E689" t="s">
        <v>20</v>
      </c>
      <c r="F689" t="s">
        <v>11</v>
      </c>
      <c r="G689">
        <v>20</v>
      </c>
      <c r="H689">
        <f>Table1[[#This Row],[Price]]*Table1[[#This Row],[Unit]]</f>
        <v>920</v>
      </c>
      <c r="I689">
        <f>IF(Table1[[#This Row],[Region]]="West",Table1[[#This Row],[Total]]*0.9,IF(Table1[[#This Row],[Month]]="Dec",Table1[[#This Row],[Total]]*0.9,0))</f>
        <v>0</v>
      </c>
      <c r="J689">
        <f>Table1[[#This Row],[Total]]-Table1[[#This Row],[Discount]]</f>
        <v>920</v>
      </c>
    </row>
    <row r="690" spans="1:10">
      <c r="A690">
        <v>838</v>
      </c>
      <c r="B690" t="s">
        <v>19</v>
      </c>
      <c r="C690" t="s">
        <v>12</v>
      </c>
      <c r="D690">
        <f>VLOOKUP(Table1[[#This Row],[Product]],'Income Statements'!$C$4:$E$7,3,TRUE)</f>
        <v>62</v>
      </c>
      <c r="E690" t="s">
        <v>20</v>
      </c>
      <c r="F690" t="s">
        <v>11</v>
      </c>
      <c r="G690">
        <v>25</v>
      </c>
      <c r="H690">
        <f>Table1[[#This Row],[Price]]*Table1[[#This Row],[Unit]]</f>
        <v>1550</v>
      </c>
      <c r="I690">
        <f>IF(Table1[[#This Row],[Region]]="West",Table1[[#This Row],[Total]]*0.9,IF(Table1[[#This Row],[Month]]="Dec",Table1[[#This Row],[Total]]*0.9,0))</f>
        <v>0</v>
      </c>
      <c r="J690">
        <f>Table1[[#This Row],[Total]]-Table1[[#This Row],[Discount]]</f>
        <v>1550</v>
      </c>
    </row>
    <row r="691" spans="1:10">
      <c r="A691">
        <v>13</v>
      </c>
      <c r="B691" t="s">
        <v>19</v>
      </c>
      <c r="C691" t="s">
        <v>15</v>
      </c>
      <c r="D691">
        <f>VLOOKUP(Table1[[#This Row],[Product]],'Income Statements'!$C$4:$E$7,3,TRUE)</f>
        <v>48</v>
      </c>
      <c r="E691" t="s">
        <v>16</v>
      </c>
      <c r="F691" t="s">
        <v>11</v>
      </c>
      <c r="G691">
        <v>33</v>
      </c>
      <c r="H691">
        <f>Table1[[#This Row],[Price]]*Table1[[#This Row],[Unit]]</f>
        <v>1584</v>
      </c>
      <c r="I691">
        <f>IF(Table1[[#This Row],[Region]]="West",Table1[[#This Row],[Total]]*0.9,IF(Table1[[#This Row],[Month]]="Dec",Table1[[#This Row],[Total]]*0.9,0))</f>
        <v>0</v>
      </c>
      <c r="J691">
        <f>Table1[[#This Row],[Total]]-Table1[[#This Row],[Discount]]</f>
        <v>1584</v>
      </c>
    </row>
    <row r="692" spans="1:10">
      <c r="A692">
        <v>240</v>
      </c>
      <c r="B692" t="s">
        <v>19</v>
      </c>
      <c r="C692" t="s">
        <v>27</v>
      </c>
      <c r="D692">
        <f>VLOOKUP(Table1[[#This Row],[Product]],'Income Statements'!$C$4:$E$7,3,TRUE)</f>
        <v>35</v>
      </c>
      <c r="E692" t="s">
        <v>16</v>
      </c>
      <c r="F692" t="s">
        <v>18</v>
      </c>
      <c r="G692">
        <v>29</v>
      </c>
      <c r="H692">
        <f>Table1[[#This Row],[Price]]*Table1[[#This Row],[Unit]]</f>
        <v>1015</v>
      </c>
      <c r="I692">
        <f>IF(Table1[[#This Row],[Region]]="West",Table1[[#This Row],[Total]]*0.9,IF(Table1[[#This Row],[Month]]="Dec",Table1[[#This Row],[Total]]*0.9,0))</f>
        <v>0</v>
      </c>
      <c r="J692">
        <f>Table1[[#This Row],[Total]]-Table1[[#This Row],[Discount]]</f>
        <v>1015</v>
      </c>
    </row>
    <row r="693" spans="1:10">
      <c r="A693">
        <v>244</v>
      </c>
      <c r="B693" t="s">
        <v>19</v>
      </c>
      <c r="C693" t="s">
        <v>27</v>
      </c>
      <c r="D693">
        <f>VLOOKUP(Table1[[#This Row],[Product]],'Income Statements'!$C$4:$E$7,3,TRUE)</f>
        <v>35</v>
      </c>
      <c r="E693" t="s">
        <v>16</v>
      </c>
      <c r="F693" t="s">
        <v>18</v>
      </c>
      <c r="G693">
        <v>15</v>
      </c>
      <c r="H693">
        <f>Table1[[#This Row],[Price]]*Table1[[#This Row],[Unit]]</f>
        <v>525</v>
      </c>
      <c r="I693">
        <f>IF(Table1[[#This Row],[Region]]="West",Table1[[#This Row],[Total]]*0.9,IF(Table1[[#This Row],[Month]]="Dec",Table1[[#This Row],[Total]]*0.9,0))</f>
        <v>0</v>
      </c>
      <c r="J693">
        <f>Table1[[#This Row],[Total]]-Table1[[#This Row],[Discount]]</f>
        <v>525</v>
      </c>
    </row>
    <row r="694" spans="1:10">
      <c r="A694">
        <v>334</v>
      </c>
      <c r="B694" t="s">
        <v>19</v>
      </c>
      <c r="C694" t="s">
        <v>27</v>
      </c>
      <c r="D694">
        <f>VLOOKUP(Table1[[#This Row],[Product]],'Income Statements'!$C$4:$E$7,3,TRUE)</f>
        <v>35</v>
      </c>
      <c r="E694" t="s">
        <v>16</v>
      </c>
      <c r="F694" t="s">
        <v>11</v>
      </c>
      <c r="G694">
        <v>2</v>
      </c>
      <c r="H694">
        <f>Table1[[#This Row],[Price]]*Table1[[#This Row],[Unit]]</f>
        <v>70</v>
      </c>
      <c r="I694">
        <f>IF(Table1[[#This Row],[Region]]="West",Table1[[#This Row],[Total]]*0.9,IF(Table1[[#This Row],[Month]]="Dec",Table1[[#This Row],[Total]]*0.9,0))</f>
        <v>0</v>
      </c>
      <c r="J694">
        <f>Table1[[#This Row],[Total]]-Table1[[#This Row],[Discount]]</f>
        <v>70</v>
      </c>
    </row>
    <row r="695" spans="1:10">
      <c r="A695">
        <v>397</v>
      </c>
      <c r="B695" t="s">
        <v>19</v>
      </c>
      <c r="C695" t="s">
        <v>15</v>
      </c>
      <c r="D695">
        <f>VLOOKUP(Table1[[#This Row],[Product]],'Income Statements'!$C$4:$E$7,3,TRUE)</f>
        <v>48</v>
      </c>
      <c r="E695" t="s">
        <v>16</v>
      </c>
      <c r="F695" t="s">
        <v>18</v>
      </c>
      <c r="G695">
        <v>7</v>
      </c>
      <c r="H695">
        <f>Table1[[#This Row],[Price]]*Table1[[#This Row],[Unit]]</f>
        <v>336</v>
      </c>
      <c r="I695">
        <f>IF(Table1[[#This Row],[Region]]="West",Table1[[#This Row],[Total]]*0.9,IF(Table1[[#This Row],[Month]]="Dec",Table1[[#This Row],[Total]]*0.9,0))</f>
        <v>0</v>
      </c>
      <c r="J695">
        <f>Table1[[#This Row],[Total]]-Table1[[#This Row],[Discount]]</f>
        <v>336</v>
      </c>
    </row>
    <row r="696" spans="1:10">
      <c r="A696">
        <v>719</v>
      </c>
      <c r="B696" t="s">
        <v>19</v>
      </c>
      <c r="C696" t="s">
        <v>8</v>
      </c>
      <c r="D696">
        <f>VLOOKUP(Table1[[#This Row],[Product]],'Income Statements'!$C$4:$E$7,3,TRUE)</f>
        <v>46</v>
      </c>
      <c r="E696" t="s">
        <v>16</v>
      </c>
      <c r="F696" t="s">
        <v>25</v>
      </c>
      <c r="G696">
        <v>15</v>
      </c>
      <c r="H696">
        <f>Table1[[#This Row],[Price]]*Table1[[#This Row],[Unit]]</f>
        <v>690</v>
      </c>
      <c r="I696">
        <f>IF(Table1[[#This Row],[Region]]="West",Table1[[#This Row],[Total]]*0.9,IF(Table1[[#This Row],[Month]]="Dec",Table1[[#This Row],[Total]]*0.9,0))</f>
        <v>621</v>
      </c>
      <c r="J696">
        <f>Table1[[#This Row],[Total]]-Table1[[#This Row],[Discount]]</f>
        <v>69</v>
      </c>
    </row>
    <row r="697" spans="1:10">
      <c r="A697">
        <v>807</v>
      </c>
      <c r="B697" t="s">
        <v>19</v>
      </c>
      <c r="C697" t="s">
        <v>15</v>
      </c>
      <c r="D697">
        <f>VLOOKUP(Table1[[#This Row],[Product]],'Income Statements'!$C$4:$E$7,3,TRUE)</f>
        <v>48</v>
      </c>
      <c r="E697" t="s">
        <v>16</v>
      </c>
      <c r="F697" t="s">
        <v>7</v>
      </c>
      <c r="G697">
        <v>27</v>
      </c>
      <c r="H697">
        <f>Table1[[#This Row],[Price]]*Table1[[#This Row],[Unit]]</f>
        <v>1296</v>
      </c>
      <c r="I697">
        <f>IF(Table1[[#This Row],[Region]]="West",Table1[[#This Row],[Total]]*0.9,IF(Table1[[#This Row],[Month]]="Dec",Table1[[#This Row],[Total]]*0.9,0))</f>
        <v>0</v>
      </c>
      <c r="J697">
        <f>Table1[[#This Row],[Total]]-Table1[[#This Row],[Discount]]</f>
        <v>1296</v>
      </c>
    </row>
    <row r="698" spans="1:10">
      <c r="A698">
        <v>902</v>
      </c>
      <c r="B698" t="s">
        <v>19</v>
      </c>
      <c r="C698" t="s">
        <v>27</v>
      </c>
      <c r="D698">
        <f>VLOOKUP(Table1[[#This Row],[Product]],'Income Statements'!$C$4:$E$7,3,TRUE)</f>
        <v>35</v>
      </c>
      <c r="E698" t="s">
        <v>16</v>
      </c>
      <c r="F698" t="s">
        <v>18</v>
      </c>
      <c r="G698">
        <v>31</v>
      </c>
      <c r="H698">
        <f>Table1[[#This Row],[Price]]*Table1[[#This Row],[Unit]]</f>
        <v>1085</v>
      </c>
      <c r="I698">
        <f>IF(Table1[[#This Row],[Region]]="West",Table1[[#This Row],[Total]]*0.9,IF(Table1[[#This Row],[Month]]="Dec",Table1[[#This Row],[Total]]*0.9,0))</f>
        <v>0</v>
      </c>
      <c r="J698">
        <f>Table1[[#This Row],[Total]]-Table1[[#This Row],[Discount]]</f>
        <v>1085</v>
      </c>
    </row>
    <row r="699" spans="1:10">
      <c r="A699">
        <v>958</v>
      </c>
      <c r="B699" t="s">
        <v>19</v>
      </c>
      <c r="C699" t="s">
        <v>27</v>
      </c>
      <c r="D699">
        <f>VLOOKUP(Table1[[#This Row],[Product]],'Income Statements'!$C$4:$E$7,3,TRUE)</f>
        <v>35</v>
      </c>
      <c r="E699" t="s">
        <v>16</v>
      </c>
      <c r="F699" t="s">
        <v>11</v>
      </c>
      <c r="G699">
        <v>28</v>
      </c>
      <c r="H699">
        <f>Table1[[#This Row],[Price]]*Table1[[#This Row],[Unit]]</f>
        <v>980</v>
      </c>
      <c r="I699">
        <f>IF(Table1[[#This Row],[Region]]="West",Table1[[#This Row],[Total]]*0.9,IF(Table1[[#This Row],[Month]]="Dec",Table1[[#This Row],[Total]]*0.9,0))</f>
        <v>0</v>
      </c>
      <c r="J699">
        <f>Table1[[#This Row],[Total]]-Table1[[#This Row],[Discount]]</f>
        <v>980</v>
      </c>
    </row>
    <row r="700" spans="1:10">
      <c r="A700">
        <v>210</v>
      </c>
      <c r="B700" t="s">
        <v>19</v>
      </c>
      <c r="C700" t="s">
        <v>12</v>
      </c>
      <c r="D700">
        <f>VLOOKUP(Table1[[#This Row],[Product]],'Income Statements'!$C$4:$E$7,3,TRUE)</f>
        <v>62</v>
      </c>
      <c r="E700" t="s">
        <v>35</v>
      </c>
      <c r="F700" t="s">
        <v>18</v>
      </c>
      <c r="G700">
        <v>20</v>
      </c>
      <c r="H700">
        <f>Table1[[#This Row],[Price]]*Table1[[#This Row],[Unit]]</f>
        <v>1240</v>
      </c>
      <c r="I700">
        <f>IF(Table1[[#This Row],[Region]]="West",Table1[[#This Row],[Total]]*0.9,IF(Table1[[#This Row],[Month]]="Dec",Table1[[#This Row],[Total]]*0.9,0))</f>
        <v>0</v>
      </c>
      <c r="J700">
        <f>Table1[[#This Row],[Total]]-Table1[[#This Row],[Discount]]</f>
        <v>1240</v>
      </c>
    </row>
    <row r="701" spans="1:10">
      <c r="A701">
        <v>313</v>
      </c>
      <c r="B701" t="s">
        <v>19</v>
      </c>
      <c r="C701" t="s">
        <v>12</v>
      </c>
      <c r="D701">
        <f>VLOOKUP(Table1[[#This Row],[Product]],'Income Statements'!$C$4:$E$7,3,TRUE)</f>
        <v>62</v>
      </c>
      <c r="E701" t="s">
        <v>35</v>
      </c>
      <c r="F701" t="s">
        <v>7</v>
      </c>
      <c r="G701">
        <v>40</v>
      </c>
      <c r="H701">
        <f>Table1[[#This Row],[Price]]*Table1[[#This Row],[Unit]]</f>
        <v>2480</v>
      </c>
      <c r="I701">
        <f>IF(Table1[[#This Row],[Region]]="West",Table1[[#This Row],[Total]]*0.9,IF(Table1[[#This Row],[Month]]="Dec",Table1[[#This Row],[Total]]*0.9,0))</f>
        <v>0</v>
      </c>
      <c r="J701">
        <f>Table1[[#This Row],[Total]]-Table1[[#This Row],[Discount]]</f>
        <v>2480</v>
      </c>
    </row>
    <row r="702" spans="1:10">
      <c r="A702">
        <v>396</v>
      </c>
      <c r="B702" t="s">
        <v>19</v>
      </c>
      <c r="C702" t="s">
        <v>8</v>
      </c>
      <c r="D702">
        <f>VLOOKUP(Table1[[#This Row],[Product]],'Income Statements'!$C$4:$E$7,3,TRUE)</f>
        <v>46</v>
      </c>
      <c r="E702" t="s">
        <v>35</v>
      </c>
      <c r="F702" t="s">
        <v>7</v>
      </c>
      <c r="G702">
        <v>11</v>
      </c>
      <c r="H702">
        <f>Table1[[#This Row],[Price]]*Table1[[#This Row],[Unit]]</f>
        <v>506</v>
      </c>
      <c r="I702">
        <f>IF(Table1[[#This Row],[Region]]="West",Table1[[#This Row],[Total]]*0.9,IF(Table1[[#This Row],[Month]]="Dec",Table1[[#This Row],[Total]]*0.9,0))</f>
        <v>0</v>
      </c>
      <c r="J702">
        <f>Table1[[#This Row],[Total]]-Table1[[#This Row],[Discount]]</f>
        <v>506</v>
      </c>
    </row>
    <row r="703" spans="1:10">
      <c r="A703">
        <v>670</v>
      </c>
      <c r="B703" t="s">
        <v>19</v>
      </c>
      <c r="C703" t="s">
        <v>12</v>
      </c>
      <c r="D703">
        <f>VLOOKUP(Table1[[#This Row],[Product]],'Income Statements'!$C$4:$E$7,3,TRUE)</f>
        <v>62</v>
      </c>
      <c r="E703" t="s">
        <v>35</v>
      </c>
      <c r="F703" t="s">
        <v>11</v>
      </c>
      <c r="G703">
        <v>33</v>
      </c>
      <c r="H703">
        <f>Table1[[#This Row],[Price]]*Table1[[#This Row],[Unit]]</f>
        <v>2046</v>
      </c>
      <c r="I703">
        <f>IF(Table1[[#This Row],[Region]]="West",Table1[[#This Row],[Total]]*0.9,IF(Table1[[#This Row],[Month]]="Dec",Table1[[#This Row],[Total]]*0.9,0))</f>
        <v>0</v>
      </c>
      <c r="J703">
        <f>Table1[[#This Row],[Total]]-Table1[[#This Row],[Discount]]</f>
        <v>2046</v>
      </c>
    </row>
    <row r="704" spans="1:10">
      <c r="A704">
        <v>703</v>
      </c>
      <c r="B704" t="s">
        <v>19</v>
      </c>
      <c r="C704" t="s">
        <v>27</v>
      </c>
      <c r="D704">
        <f>VLOOKUP(Table1[[#This Row],[Product]],'Income Statements'!$C$4:$E$7,3,TRUE)</f>
        <v>35</v>
      </c>
      <c r="E704" t="s">
        <v>35</v>
      </c>
      <c r="F704" t="s">
        <v>18</v>
      </c>
      <c r="G704">
        <v>24</v>
      </c>
      <c r="H704">
        <f>Table1[[#This Row],[Price]]*Table1[[#This Row],[Unit]]</f>
        <v>840</v>
      </c>
      <c r="I704">
        <f>IF(Table1[[#This Row],[Region]]="West",Table1[[#This Row],[Total]]*0.9,IF(Table1[[#This Row],[Month]]="Dec",Table1[[#This Row],[Total]]*0.9,0))</f>
        <v>0</v>
      </c>
      <c r="J704">
        <f>Table1[[#This Row],[Total]]-Table1[[#This Row],[Discount]]</f>
        <v>840</v>
      </c>
    </row>
    <row r="705" spans="1:10">
      <c r="A705">
        <v>728</v>
      </c>
      <c r="B705" t="s">
        <v>19</v>
      </c>
      <c r="C705" t="s">
        <v>27</v>
      </c>
      <c r="D705">
        <f>VLOOKUP(Table1[[#This Row],[Product]],'Income Statements'!$C$4:$E$7,3,TRUE)</f>
        <v>35</v>
      </c>
      <c r="E705" t="s">
        <v>35</v>
      </c>
      <c r="F705" t="s">
        <v>7</v>
      </c>
      <c r="G705">
        <v>14</v>
      </c>
      <c r="H705">
        <f>Table1[[#This Row],[Price]]*Table1[[#This Row],[Unit]]</f>
        <v>490</v>
      </c>
      <c r="I705">
        <f>IF(Table1[[#This Row],[Region]]="West",Table1[[#This Row],[Total]]*0.9,IF(Table1[[#This Row],[Month]]="Dec",Table1[[#This Row],[Total]]*0.9,0))</f>
        <v>0</v>
      </c>
      <c r="J705">
        <f>Table1[[#This Row],[Total]]-Table1[[#This Row],[Discount]]</f>
        <v>490</v>
      </c>
    </row>
    <row r="706" spans="1:10">
      <c r="A706">
        <v>909</v>
      </c>
      <c r="B706" t="s">
        <v>19</v>
      </c>
      <c r="C706" t="s">
        <v>8</v>
      </c>
      <c r="D706">
        <f>VLOOKUP(Table1[[#This Row],[Product]],'Income Statements'!$C$4:$E$7,3,TRUE)</f>
        <v>46</v>
      </c>
      <c r="E706" t="s">
        <v>35</v>
      </c>
      <c r="F706" t="s">
        <v>18</v>
      </c>
      <c r="G706">
        <v>18</v>
      </c>
      <c r="H706">
        <f>Table1[[#This Row],[Price]]*Table1[[#This Row],[Unit]]</f>
        <v>828</v>
      </c>
      <c r="I706">
        <f>IF(Table1[[#This Row],[Region]]="West",Table1[[#This Row],[Total]]*0.9,IF(Table1[[#This Row],[Month]]="Dec",Table1[[#This Row],[Total]]*0.9,0))</f>
        <v>0</v>
      </c>
      <c r="J706">
        <f>Table1[[#This Row],[Total]]-Table1[[#This Row],[Discount]]</f>
        <v>828</v>
      </c>
    </row>
    <row r="707" spans="1:10">
      <c r="A707">
        <v>95</v>
      </c>
      <c r="B707" t="s">
        <v>19</v>
      </c>
      <c r="C707" t="s">
        <v>8</v>
      </c>
      <c r="D707">
        <f>VLOOKUP(Table1[[#This Row],[Product]],'Income Statements'!$C$4:$E$7,3,TRUE)</f>
        <v>46</v>
      </c>
      <c r="E707" t="s">
        <v>37</v>
      </c>
      <c r="F707" t="s">
        <v>25</v>
      </c>
      <c r="G707">
        <v>13</v>
      </c>
      <c r="H707">
        <f>Table1[[#This Row],[Price]]*Table1[[#This Row],[Unit]]</f>
        <v>598</v>
      </c>
      <c r="I707">
        <f>IF(Table1[[#This Row],[Region]]="West",Table1[[#This Row],[Total]]*0.9,IF(Table1[[#This Row],[Month]]="Dec",Table1[[#This Row],[Total]]*0.9,0))</f>
        <v>538.20000000000005</v>
      </c>
      <c r="J707">
        <f>Table1[[#This Row],[Total]]-Table1[[#This Row],[Discount]]</f>
        <v>59.799999999999955</v>
      </c>
    </row>
    <row r="708" spans="1:10">
      <c r="A708">
        <v>502</v>
      </c>
      <c r="B708" t="s">
        <v>19</v>
      </c>
      <c r="C708" t="s">
        <v>27</v>
      </c>
      <c r="D708">
        <f>VLOOKUP(Table1[[#This Row],[Product]],'Income Statements'!$C$4:$E$7,3,TRUE)</f>
        <v>35</v>
      </c>
      <c r="E708" t="s">
        <v>37</v>
      </c>
      <c r="F708" t="s">
        <v>11</v>
      </c>
      <c r="G708">
        <v>6</v>
      </c>
      <c r="H708">
        <f>Table1[[#This Row],[Price]]*Table1[[#This Row],[Unit]]</f>
        <v>210</v>
      </c>
      <c r="I708">
        <f>IF(Table1[[#This Row],[Region]]="West",Table1[[#This Row],[Total]]*0.9,IF(Table1[[#This Row],[Month]]="Dec",Table1[[#This Row],[Total]]*0.9,0))</f>
        <v>0</v>
      </c>
      <c r="J708">
        <f>Table1[[#This Row],[Total]]-Table1[[#This Row],[Discount]]</f>
        <v>210</v>
      </c>
    </row>
    <row r="709" spans="1:10">
      <c r="A709">
        <v>585</v>
      </c>
      <c r="B709" t="s">
        <v>19</v>
      </c>
      <c r="C709" t="s">
        <v>8</v>
      </c>
      <c r="D709">
        <f>VLOOKUP(Table1[[#This Row],[Product]],'Income Statements'!$C$4:$E$7,3,TRUE)</f>
        <v>46</v>
      </c>
      <c r="E709" t="s">
        <v>37</v>
      </c>
      <c r="F709" t="s">
        <v>7</v>
      </c>
      <c r="G709">
        <v>27</v>
      </c>
      <c r="H709">
        <f>Table1[[#This Row],[Price]]*Table1[[#This Row],[Unit]]</f>
        <v>1242</v>
      </c>
      <c r="I709">
        <f>IF(Table1[[#This Row],[Region]]="West",Table1[[#This Row],[Total]]*0.9,IF(Table1[[#This Row],[Month]]="Dec",Table1[[#This Row],[Total]]*0.9,0))</f>
        <v>0</v>
      </c>
      <c r="J709">
        <f>Table1[[#This Row],[Total]]-Table1[[#This Row],[Discount]]</f>
        <v>1242</v>
      </c>
    </row>
    <row r="710" spans="1:10">
      <c r="A710">
        <v>687</v>
      </c>
      <c r="B710" t="s">
        <v>19</v>
      </c>
      <c r="C710" t="s">
        <v>15</v>
      </c>
      <c r="D710">
        <f>VLOOKUP(Table1[[#This Row],[Product]],'Income Statements'!$C$4:$E$7,3,TRUE)</f>
        <v>48</v>
      </c>
      <c r="E710" t="s">
        <v>37</v>
      </c>
      <c r="F710" t="s">
        <v>7</v>
      </c>
      <c r="G710">
        <v>9</v>
      </c>
      <c r="H710">
        <f>Table1[[#This Row],[Price]]*Table1[[#This Row],[Unit]]</f>
        <v>432</v>
      </c>
      <c r="I710">
        <f>IF(Table1[[#This Row],[Region]]="West",Table1[[#This Row],[Total]]*0.9,IF(Table1[[#This Row],[Month]]="Dec",Table1[[#This Row],[Total]]*0.9,0))</f>
        <v>0</v>
      </c>
      <c r="J710">
        <f>Table1[[#This Row],[Total]]-Table1[[#This Row],[Discount]]</f>
        <v>432</v>
      </c>
    </row>
    <row r="711" spans="1:10">
      <c r="A711">
        <v>794</v>
      </c>
      <c r="B711" t="s">
        <v>19</v>
      </c>
      <c r="C711" t="s">
        <v>27</v>
      </c>
      <c r="D711">
        <f>VLOOKUP(Table1[[#This Row],[Product]],'Income Statements'!$C$4:$E$7,3,TRUE)</f>
        <v>35</v>
      </c>
      <c r="E711" t="s">
        <v>37</v>
      </c>
      <c r="F711" t="s">
        <v>11</v>
      </c>
      <c r="G711">
        <v>12</v>
      </c>
      <c r="H711">
        <f>Table1[[#This Row],[Price]]*Table1[[#This Row],[Unit]]</f>
        <v>420</v>
      </c>
      <c r="I711">
        <f>IF(Table1[[#This Row],[Region]]="West",Table1[[#This Row],[Total]]*0.9,IF(Table1[[#This Row],[Month]]="Dec",Table1[[#This Row],[Total]]*0.9,0))</f>
        <v>0</v>
      </c>
      <c r="J711">
        <f>Table1[[#This Row],[Total]]-Table1[[#This Row],[Discount]]</f>
        <v>420</v>
      </c>
    </row>
    <row r="712" spans="1:10">
      <c r="A712">
        <v>349</v>
      </c>
      <c r="B712" t="s">
        <v>19</v>
      </c>
      <c r="C712" t="s">
        <v>12</v>
      </c>
      <c r="D712">
        <f>VLOOKUP(Table1[[#This Row],[Product]],'Income Statements'!$C$4:$E$7,3,TRUE)</f>
        <v>62</v>
      </c>
      <c r="E712" t="s">
        <v>13</v>
      </c>
      <c r="F712" t="s">
        <v>25</v>
      </c>
      <c r="G712">
        <v>32</v>
      </c>
      <c r="H712">
        <f>Table1[[#This Row],[Price]]*Table1[[#This Row],[Unit]]</f>
        <v>1984</v>
      </c>
      <c r="I712">
        <f>IF(Table1[[#This Row],[Region]]="West",Table1[[#This Row],[Total]]*0.9,IF(Table1[[#This Row],[Month]]="Dec",Table1[[#This Row],[Total]]*0.9,0))</f>
        <v>1785.6000000000001</v>
      </c>
      <c r="J712">
        <f>Table1[[#This Row],[Total]]-Table1[[#This Row],[Discount]]</f>
        <v>198.39999999999986</v>
      </c>
    </row>
    <row r="713" spans="1:10">
      <c r="A713">
        <v>542</v>
      </c>
      <c r="B713" t="s">
        <v>19</v>
      </c>
      <c r="C713" t="s">
        <v>27</v>
      </c>
      <c r="D713">
        <f>VLOOKUP(Table1[[#This Row],[Product]],'Income Statements'!$C$4:$E$7,3,TRUE)</f>
        <v>35</v>
      </c>
      <c r="E713" t="s">
        <v>13</v>
      </c>
      <c r="F713" t="s">
        <v>18</v>
      </c>
      <c r="G713">
        <v>9</v>
      </c>
      <c r="H713">
        <f>Table1[[#This Row],[Price]]*Table1[[#This Row],[Unit]]</f>
        <v>315</v>
      </c>
      <c r="I713">
        <f>IF(Table1[[#This Row],[Region]]="West",Table1[[#This Row],[Total]]*0.9,IF(Table1[[#This Row],[Month]]="Dec",Table1[[#This Row],[Total]]*0.9,0))</f>
        <v>0</v>
      </c>
      <c r="J713">
        <f>Table1[[#This Row],[Total]]-Table1[[#This Row],[Discount]]</f>
        <v>315</v>
      </c>
    </row>
    <row r="714" spans="1:10">
      <c r="A714">
        <v>576</v>
      </c>
      <c r="B714" t="s">
        <v>19</v>
      </c>
      <c r="C714" t="s">
        <v>27</v>
      </c>
      <c r="D714">
        <f>VLOOKUP(Table1[[#This Row],[Product]],'Income Statements'!$C$4:$E$7,3,TRUE)</f>
        <v>35</v>
      </c>
      <c r="E714" t="s">
        <v>13</v>
      </c>
      <c r="F714" t="s">
        <v>11</v>
      </c>
      <c r="G714">
        <v>24</v>
      </c>
      <c r="H714">
        <f>Table1[[#This Row],[Price]]*Table1[[#This Row],[Unit]]</f>
        <v>840</v>
      </c>
      <c r="I714">
        <f>IF(Table1[[#This Row],[Region]]="West",Table1[[#This Row],[Total]]*0.9,IF(Table1[[#This Row],[Month]]="Dec",Table1[[#This Row],[Total]]*0.9,0))</f>
        <v>0</v>
      </c>
      <c r="J714">
        <f>Table1[[#This Row],[Total]]-Table1[[#This Row],[Discount]]</f>
        <v>840</v>
      </c>
    </row>
    <row r="715" spans="1:10">
      <c r="A715">
        <v>912</v>
      </c>
      <c r="B715" t="s">
        <v>19</v>
      </c>
      <c r="C715" t="s">
        <v>15</v>
      </c>
      <c r="D715">
        <f>VLOOKUP(Table1[[#This Row],[Product]],'Income Statements'!$C$4:$E$7,3,TRUE)</f>
        <v>48</v>
      </c>
      <c r="E715" t="s">
        <v>13</v>
      </c>
      <c r="F715" t="s">
        <v>25</v>
      </c>
      <c r="G715">
        <v>42</v>
      </c>
      <c r="H715">
        <f>Table1[[#This Row],[Price]]*Table1[[#This Row],[Unit]]</f>
        <v>2016</v>
      </c>
      <c r="I715">
        <f>IF(Table1[[#This Row],[Region]]="West",Table1[[#This Row],[Total]]*0.9,IF(Table1[[#This Row],[Month]]="Dec",Table1[[#This Row],[Total]]*0.9,0))</f>
        <v>1814.4</v>
      </c>
      <c r="J715">
        <f>Table1[[#This Row],[Total]]-Table1[[#This Row],[Discount]]</f>
        <v>201.59999999999991</v>
      </c>
    </row>
    <row r="716" spans="1:10">
      <c r="A716">
        <v>135</v>
      </c>
      <c r="B716" t="s">
        <v>19</v>
      </c>
      <c r="C716" t="s">
        <v>12</v>
      </c>
      <c r="D716">
        <f>VLOOKUP(Table1[[#This Row],[Product]],'Income Statements'!$C$4:$E$7,3,TRUE)</f>
        <v>62</v>
      </c>
      <c r="E716" t="s">
        <v>33</v>
      </c>
      <c r="F716" t="s">
        <v>7</v>
      </c>
      <c r="G716">
        <v>27</v>
      </c>
      <c r="H716">
        <f>Table1[[#This Row],[Price]]*Table1[[#This Row],[Unit]]</f>
        <v>1674</v>
      </c>
      <c r="I716">
        <f>IF(Table1[[#This Row],[Region]]="West",Table1[[#This Row],[Total]]*0.9,IF(Table1[[#This Row],[Month]]="Dec",Table1[[#This Row],[Total]]*0.9,0))</f>
        <v>0</v>
      </c>
      <c r="J716">
        <f>Table1[[#This Row],[Total]]-Table1[[#This Row],[Discount]]</f>
        <v>1674</v>
      </c>
    </row>
    <row r="717" spans="1:10">
      <c r="A717">
        <v>144</v>
      </c>
      <c r="B717" t="s">
        <v>19</v>
      </c>
      <c r="C717" t="s">
        <v>27</v>
      </c>
      <c r="D717">
        <f>VLOOKUP(Table1[[#This Row],[Product]],'Income Statements'!$C$4:$E$7,3,TRUE)</f>
        <v>35</v>
      </c>
      <c r="E717" t="s">
        <v>33</v>
      </c>
      <c r="F717" t="s">
        <v>25</v>
      </c>
      <c r="G717">
        <v>11</v>
      </c>
      <c r="H717">
        <f>Table1[[#This Row],[Price]]*Table1[[#This Row],[Unit]]</f>
        <v>385</v>
      </c>
      <c r="I717">
        <f>IF(Table1[[#This Row],[Region]]="West",Table1[[#This Row],[Total]]*0.9,IF(Table1[[#This Row],[Month]]="Dec",Table1[[#This Row],[Total]]*0.9,0))</f>
        <v>346.5</v>
      </c>
      <c r="J717">
        <f>Table1[[#This Row],[Total]]-Table1[[#This Row],[Discount]]</f>
        <v>38.5</v>
      </c>
    </row>
    <row r="718" spans="1:10">
      <c r="A718">
        <v>213</v>
      </c>
      <c r="B718" t="s">
        <v>19</v>
      </c>
      <c r="C718" t="s">
        <v>27</v>
      </c>
      <c r="D718">
        <f>VLOOKUP(Table1[[#This Row],[Product]],'Income Statements'!$C$4:$E$7,3,TRUE)</f>
        <v>35</v>
      </c>
      <c r="E718" t="s">
        <v>33</v>
      </c>
      <c r="F718" t="s">
        <v>7</v>
      </c>
      <c r="G718">
        <v>43</v>
      </c>
      <c r="H718">
        <f>Table1[[#This Row],[Price]]*Table1[[#This Row],[Unit]]</f>
        <v>1505</v>
      </c>
      <c r="I718">
        <f>IF(Table1[[#This Row],[Region]]="West",Table1[[#This Row],[Total]]*0.9,IF(Table1[[#This Row],[Month]]="Dec",Table1[[#This Row],[Total]]*0.9,0))</f>
        <v>0</v>
      </c>
      <c r="J718">
        <f>Table1[[#This Row],[Total]]-Table1[[#This Row],[Discount]]</f>
        <v>1505</v>
      </c>
    </row>
    <row r="719" spans="1:10">
      <c r="A719">
        <v>291</v>
      </c>
      <c r="B719" t="s">
        <v>19</v>
      </c>
      <c r="C719" t="s">
        <v>15</v>
      </c>
      <c r="D719">
        <f>VLOOKUP(Table1[[#This Row],[Product]],'Income Statements'!$C$4:$E$7,3,TRUE)</f>
        <v>48</v>
      </c>
      <c r="E719" t="s">
        <v>33</v>
      </c>
      <c r="F719" t="s">
        <v>25</v>
      </c>
      <c r="G719">
        <v>11</v>
      </c>
      <c r="H719">
        <f>Table1[[#This Row],[Price]]*Table1[[#This Row],[Unit]]</f>
        <v>528</v>
      </c>
      <c r="I719">
        <f>IF(Table1[[#This Row],[Region]]="West",Table1[[#This Row],[Total]]*0.9,IF(Table1[[#This Row],[Month]]="Dec",Table1[[#This Row],[Total]]*0.9,0))</f>
        <v>475.2</v>
      </c>
      <c r="J719">
        <f>Table1[[#This Row],[Total]]-Table1[[#This Row],[Discount]]</f>
        <v>52.800000000000011</v>
      </c>
    </row>
    <row r="720" spans="1:10">
      <c r="A720">
        <v>301</v>
      </c>
      <c r="B720" t="s">
        <v>19</v>
      </c>
      <c r="C720" t="s">
        <v>27</v>
      </c>
      <c r="D720">
        <f>VLOOKUP(Table1[[#This Row],[Product]],'Income Statements'!$C$4:$E$7,3,TRUE)</f>
        <v>35</v>
      </c>
      <c r="E720" t="s">
        <v>33</v>
      </c>
      <c r="F720" t="s">
        <v>18</v>
      </c>
      <c r="G720">
        <v>32</v>
      </c>
      <c r="H720">
        <f>Table1[[#This Row],[Price]]*Table1[[#This Row],[Unit]]</f>
        <v>1120</v>
      </c>
      <c r="I720">
        <f>IF(Table1[[#This Row],[Region]]="West",Table1[[#This Row],[Total]]*0.9,IF(Table1[[#This Row],[Month]]="Dec",Table1[[#This Row],[Total]]*0.9,0))</f>
        <v>0</v>
      </c>
      <c r="J720">
        <f>Table1[[#This Row],[Total]]-Table1[[#This Row],[Discount]]</f>
        <v>1120</v>
      </c>
    </row>
    <row r="721" spans="1:10">
      <c r="A721">
        <v>376</v>
      </c>
      <c r="B721" t="s">
        <v>19</v>
      </c>
      <c r="C721" t="s">
        <v>27</v>
      </c>
      <c r="D721">
        <f>VLOOKUP(Table1[[#This Row],[Product]],'Income Statements'!$C$4:$E$7,3,TRUE)</f>
        <v>35</v>
      </c>
      <c r="E721" t="s">
        <v>33</v>
      </c>
      <c r="F721" t="s">
        <v>25</v>
      </c>
      <c r="G721">
        <v>20</v>
      </c>
      <c r="H721">
        <f>Table1[[#This Row],[Price]]*Table1[[#This Row],[Unit]]</f>
        <v>700</v>
      </c>
      <c r="I721">
        <f>IF(Table1[[#This Row],[Region]]="West",Table1[[#This Row],[Total]]*0.9,IF(Table1[[#This Row],[Month]]="Dec",Table1[[#This Row],[Total]]*0.9,0))</f>
        <v>630</v>
      </c>
      <c r="J721">
        <f>Table1[[#This Row],[Total]]-Table1[[#This Row],[Discount]]</f>
        <v>70</v>
      </c>
    </row>
    <row r="722" spans="1:10">
      <c r="A722">
        <v>662</v>
      </c>
      <c r="B722" t="s">
        <v>19</v>
      </c>
      <c r="C722" t="s">
        <v>15</v>
      </c>
      <c r="D722">
        <f>VLOOKUP(Table1[[#This Row],[Product]],'Income Statements'!$C$4:$E$7,3,TRUE)</f>
        <v>48</v>
      </c>
      <c r="E722" t="s">
        <v>33</v>
      </c>
      <c r="F722" t="s">
        <v>25</v>
      </c>
      <c r="G722">
        <v>50</v>
      </c>
      <c r="H722">
        <f>Table1[[#This Row],[Price]]*Table1[[#This Row],[Unit]]</f>
        <v>2400</v>
      </c>
      <c r="I722">
        <f>IF(Table1[[#This Row],[Region]]="West",Table1[[#This Row],[Total]]*0.9,IF(Table1[[#This Row],[Month]]="Dec",Table1[[#This Row],[Total]]*0.9,0))</f>
        <v>2160</v>
      </c>
      <c r="J722">
        <f>Table1[[#This Row],[Total]]-Table1[[#This Row],[Discount]]</f>
        <v>240</v>
      </c>
    </row>
    <row r="723" spans="1:10">
      <c r="A723">
        <v>711</v>
      </c>
      <c r="B723" t="s">
        <v>19</v>
      </c>
      <c r="C723" t="s">
        <v>15</v>
      </c>
      <c r="D723">
        <f>VLOOKUP(Table1[[#This Row],[Product]],'Income Statements'!$C$4:$E$7,3,TRUE)</f>
        <v>48</v>
      </c>
      <c r="E723" t="s">
        <v>33</v>
      </c>
      <c r="F723" t="s">
        <v>25</v>
      </c>
      <c r="G723">
        <v>4</v>
      </c>
      <c r="H723">
        <f>Table1[[#This Row],[Price]]*Table1[[#This Row],[Unit]]</f>
        <v>192</v>
      </c>
      <c r="I723">
        <f>IF(Table1[[#This Row],[Region]]="West",Table1[[#This Row],[Total]]*0.9,IF(Table1[[#This Row],[Month]]="Dec",Table1[[#This Row],[Total]]*0.9,0))</f>
        <v>172.8</v>
      </c>
      <c r="J723">
        <f>Table1[[#This Row],[Total]]-Table1[[#This Row],[Discount]]</f>
        <v>19.199999999999989</v>
      </c>
    </row>
    <row r="724" spans="1:10">
      <c r="A724">
        <v>727</v>
      </c>
      <c r="B724" t="s">
        <v>19</v>
      </c>
      <c r="C724" t="s">
        <v>15</v>
      </c>
      <c r="D724">
        <f>VLOOKUP(Table1[[#This Row],[Product]],'Income Statements'!$C$4:$E$7,3,TRUE)</f>
        <v>48</v>
      </c>
      <c r="E724" t="s">
        <v>33</v>
      </c>
      <c r="F724" t="s">
        <v>25</v>
      </c>
      <c r="G724">
        <v>50</v>
      </c>
      <c r="H724">
        <f>Table1[[#This Row],[Price]]*Table1[[#This Row],[Unit]]</f>
        <v>2400</v>
      </c>
      <c r="I724">
        <f>IF(Table1[[#This Row],[Region]]="West",Table1[[#This Row],[Total]]*0.9,IF(Table1[[#This Row],[Month]]="Dec",Table1[[#This Row],[Total]]*0.9,0))</f>
        <v>2160</v>
      </c>
      <c r="J724">
        <f>Table1[[#This Row],[Total]]-Table1[[#This Row],[Discount]]</f>
        <v>240</v>
      </c>
    </row>
    <row r="725" spans="1:10">
      <c r="A725">
        <v>790</v>
      </c>
      <c r="B725" t="s">
        <v>19</v>
      </c>
      <c r="C725" t="s">
        <v>27</v>
      </c>
      <c r="D725">
        <f>VLOOKUP(Table1[[#This Row],[Product]],'Income Statements'!$C$4:$E$7,3,TRUE)</f>
        <v>35</v>
      </c>
      <c r="E725" t="s">
        <v>33</v>
      </c>
      <c r="F725" t="s">
        <v>18</v>
      </c>
      <c r="G725">
        <v>31</v>
      </c>
      <c r="H725">
        <f>Table1[[#This Row],[Price]]*Table1[[#This Row],[Unit]]</f>
        <v>1085</v>
      </c>
      <c r="I725">
        <f>IF(Table1[[#This Row],[Region]]="West",Table1[[#This Row],[Total]]*0.9,IF(Table1[[#This Row],[Month]]="Dec",Table1[[#This Row],[Total]]*0.9,0))</f>
        <v>0</v>
      </c>
      <c r="J725">
        <f>Table1[[#This Row],[Total]]-Table1[[#This Row],[Discount]]</f>
        <v>1085</v>
      </c>
    </row>
    <row r="726" spans="1:10">
      <c r="A726">
        <v>890</v>
      </c>
      <c r="B726" t="s">
        <v>19</v>
      </c>
      <c r="C726" t="s">
        <v>12</v>
      </c>
      <c r="D726">
        <f>VLOOKUP(Table1[[#This Row],[Product]],'Income Statements'!$C$4:$E$7,3,TRUE)</f>
        <v>62</v>
      </c>
      <c r="E726" t="s">
        <v>33</v>
      </c>
      <c r="F726" t="s">
        <v>25</v>
      </c>
      <c r="G726">
        <v>6</v>
      </c>
      <c r="H726">
        <f>Table1[[#This Row],[Price]]*Table1[[#This Row],[Unit]]</f>
        <v>372</v>
      </c>
      <c r="I726">
        <f>IF(Table1[[#This Row],[Region]]="West",Table1[[#This Row],[Total]]*0.9,IF(Table1[[#This Row],[Month]]="Dec",Table1[[#This Row],[Total]]*0.9,0))</f>
        <v>334.8</v>
      </c>
      <c r="J726">
        <f>Table1[[#This Row],[Total]]-Table1[[#This Row],[Discount]]</f>
        <v>37.199999999999989</v>
      </c>
    </row>
    <row r="727" spans="1:10">
      <c r="A727">
        <v>47</v>
      </c>
      <c r="B727" t="s">
        <v>19</v>
      </c>
      <c r="C727" t="s">
        <v>27</v>
      </c>
      <c r="D727">
        <f>VLOOKUP(Table1[[#This Row],[Product]],'Income Statements'!$C$4:$E$7,3,TRUE)</f>
        <v>35</v>
      </c>
      <c r="E727" t="s">
        <v>32</v>
      </c>
      <c r="F727" t="s">
        <v>18</v>
      </c>
      <c r="G727">
        <v>17</v>
      </c>
      <c r="H727">
        <f>Table1[[#This Row],[Price]]*Table1[[#This Row],[Unit]]</f>
        <v>595</v>
      </c>
      <c r="I727">
        <f>IF(Table1[[#This Row],[Region]]="West",Table1[[#This Row],[Total]]*0.9,IF(Table1[[#This Row],[Month]]="Dec",Table1[[#This Row],[Total]]*0.9,0))</f>
        <v>0</v>
      </c>
      <c r="J727">
        <f>Table1[[#This Row],[Total]]-Table1[[#This Row],[Discount]]</f>
        <v>595</v>
      </c>
    </row>
    <row r="728" spans="1:10">
      <c r="A728">
        <v>79</v>
      </c>
      <c r="B728" t="s">
        <v>19</v>
      </c>
      <c r="C728" t="s">
        <v>12</v>
      </c>
      <c r="D728">
        <f>VLOOKUP(Table1[[#This Row],[Product]],'Income Statements'!$C$4:$E$7,3,TRUE)</f>
        <v>62</v>
      </c>
      <c r="E728" t="s">
        <v>32</v>
      </c>
      <c r="F728" t="s">
        <v>11</v>
      </c>
      <c r="G728">
        <v>9</v>
      </c>
      <c r="H728">
        <f>Table1[[#This Row],[Price]]*Table1[[#This Row],[Unit]]</f>
        <v>558</v>
      </c>
      <c r="I728">
        <f>IF(Table1[[#This Row],[Region]]="West",Table1[[#This Row],[Total]]*0.9,IF(Table1[[#This Row],[Month]]="Dec",Table1[[#This Row],[Total]]*0.9,0))</f>
        <v>0</v>
      </c>
      <c r="J728">
        <f>Table1[[#This Row],[Total]]-Table1[[#This Row],[Discount]]</f>
        <v>558</v>
      </c>
    </row>
    <row r="729" spans="1:10">
      <c r="A729">
        <v>149</v>
      </c>
      <c r="B729" t="s">
        <v>19</v>
      </c>
      <c r="C729" t="s">
        <v>15</v>
      </c>
      <c r="D729">
        <f>VLOOKUP(Table1[[#This Row],[Product]],'Income Statements'!$C$4:$E$7,3,TRUE)</f>
        <v>48</v>
      </c>
      <c r="E729" t="s">
        <v>32</v>
      </c>
      <c r="F729" t="s">
        <v>7</v>
      </c>
      <c r="G729">
        <v>27</v>
      </c>
      <c r="H729">
        <f>Table1[[#This Row],[Price]]*Table1[[#This Row],[Unit]]</f>
        <v>1296</v>
      </c>
      <c r="I729">
        <f>IF(Table1[[#This Row],[Region]]="West",Table1[[#This Row],[Total]]*0.9,IF(Table1[[#This Row],[Month]]="Dec",Table1[[#This Row],[Total]]*0.9,0))</f>
        <v>0</v>
      </c>
      <c r="J729">
        <f>Table1[[#This Row],[Total]]-Table1[[#This Row],[Discount]]</f>
        <v>1296</v>
      </c>
    </row>
    <row r="730" spans="1:10">
      <c r="A730">
        <v>164</v>
      </c>
      <c r="B730" t="s">
        <v>19</v>
      </c>
      <c r="C730" t="s">
        <v>8</v>
      </c>
      <c r="D730">
        <f>VLOOKUP(Table1[[#This Row],[Product]],'Income Statements'!$C$4:$E$7,3,TRUE)</f>
        <v>46</v>
      </c>
      <c r="E730" t="s">
        <v>32</v>
      </c>
      <c r="F730" t="s">
        <v>25</v>
      </c>
      <c r="G730">
        <v>31</v>
      </c>
      <c r="H730">
        <f>Table1[[#This Row],[Price]]*Table1[[#This Row],[Unit]]</f>
        <v>1426</v>
      </c>
      <c r="I730">
        <f>IF(Table1[[#This Row],[Region]]="West",Table1[[#This Row],[Total]]*0.9,IF(Table1[[#This Row],[Month]]="Dec",Table1[[#This Row],[Total]]*0.9,0))</f>
        <v>1283.4000000000001</v>
      </c>
      <c r="J730">
        <f>Table1[[#This Row],[Total]]-Table1[[#This Row],[Discount]]</f>
        <v>142.59999999999991</v>
      </c>
    </row>
    <row r="731" spans="1:10">
      <c r="A731">
        <v>312</v>
      </c>
      <c r="B731" t="s">
        <v>19</v>
      </c>
      <c r="C731" t="s">
        <v>8</v>
      </c>
      <c r="D731">
        <f>VLOOKUP(Table1[[#This Row],[Product]],'Income Statements'!$C$4:$E$7,3,TRUE)</f>
        <v>46</v>
      </c>
      <c r="E731" t="s">
        <v>32</v>
      </c>
      <c r="F731" t="s">
        <v>11</v>
      </c>
      <c r="G731">
        <v>49</v>
      </c>
      <c r="H731">
        <f>Table1[[#This Row],[Price]]*Table1[[#This Row],[Unit]]</f>
        <v>2254</v>
      </c>
      <c r="I731">
        <f>IF(Table1[[#This Row],[Region]]="West",Table1[[#This Row],[Total]]*0.9,IF(Table1[[#This Row],[Month]]="Dec",Table1[[#This Row],[Total]]*0.9,0))</f>
        <v>0</v>
      </c>
      <c r="J731">
        <f>Table1[[#This Row],[Total]]-Table1[[#This Row],[Discount]]</f>
        <v>2254</v>
      </c>
    </row>
    <row r="732" spans="1:10">
      <c r="A732">
        <v>369</v>
      </c>
      <c r="B732" t="s">
        <v>19</v>
      </c>
      <c r="C732" t="s">
        <v>27</v>
      </c>
      <c r="D732">
        <f>VLOOKUP(Table1[[#This Row],[Product]],'Income Statements'!$C$4:$E$7,3,TRUE)</f>
        <v>35</v>
      </c>
      <c r="E732" t="s">
        <v>32</v>
      </c>
      <c r="F732" t="s">
        <v>18</v>
      </c>
      <c r="G732">
        <v>27</v>
      </c>
      <c r="H732">
        <f>Table1[[#This Row],[Price]]*Table1[[#This Row],[Unit]]</f>
        <v>945</v>
      </c>
      <c r="I732">
        <f>IF(Table1[[#This Row],[Region]]="West",Table1[[#This Row],[Total]]*0.9,IF(Table1[[#This Row],[Month]]="Dec",Table1[[#This Row],[Total]]*0.9,0))</f>
        <v>0</v>
      </c>
      <c r="J732">
        <f>Table1[[#This Row],[Total]]-Table1[[#This Row],[Discount]]</f>
        <v>945</v>
      </c>
    </row>
    <row r="733" spans="1:10">
      <c r="A733">
        <v>392</v>
      </c>
      <c r="B733" t="s">
        <v>19</v>
      </c>
      <c r="C733" t="s">
        <v>15</v>
      </c>
      <c r="D733">
        <f>VLOOKUP(Table1[[#This Row],[Product]],'Income Statements'!$C$4:$E$7,3,TRUE)</f>
        <v>48</v>
      </c>
      <c r="E733" t="s">
        <v>32</v>
      </c>
      <c r="F733" t="s">
        <v>25</v>
      </c>
      <c r="G733">
        <v>18</v>
      </c>
      <c r="H733">
        <f>Table1[[#This Row],[Price]]*Table1[[#This Row],[Unit]]</f>
        <v>864</v>
      </c>
      <c r="I733">
        <f>IF(Table1[[#This Row],[Region]]="West",Table1[[#This Row],[Total]]*0.9,IF(Table1[[#This Row],[Month]]="Dec",Table1[[#This Row],[Total]]*0.9,0))</f>
        <v>777.6</v>
      </c>
      <c r="J733">
        <f>Table1[[#This Row],[Total]]-Table1[[#This Row],[Discount]]</f>
        <v>86.399999999999977</v>
      </c>
    </row>
    <row r="734" spans="1:10">
      <c r="A734">
        <v>405</v>
      </c>
      <c r="B734" t="s">
        <v>19</v>
      </c>
      <c r="C734" t="s">
        <v>27</v>
      </c>
      <c r="D734">
        <f>VLOOKUP(Table1[[#This Row],[Product]],'Income Statements'!$C$4:$E$7,3,TRUE)</f>
        <v>35</v>
      </c>
      <c r="E734" t="s">
        <v>32</v>
      </c>
      <c r="F734" t="s">
        <v>7</v>
      </c>
      <c r="G734">
        <v>9</v>
      </c>
      <c r="H734">
        <f>Table1[[#This Row],[Price]]*Table1[[#This Row],[Unit]]</f>
        <v>315</v>
      </c>
      <c r="I734">
        <f>IF(Table1[[#This Row],[Region]]="West",Table1[[#This Row],[Total]]*0.9,IF(Table1[[#This Row],[Month]]="Dec",Table1[[#This Row],[Total]]*0.9,0))</f>
        <v>0</v>
      </c>
      <c r="J734">
        <f>Table1[[#This Row],[Total]]-Table1[[#This Row],[Discount]]</f>
        <v>315</v>
      </c>
    </row>
    <row r="735" spans="1:10">
      <c r="A735">
        <v>444</v>
      </c>
      <c r="B735" t="s">
        <v>19</v>
      </c>
      <c r="C735" t="s">
        <v>8</v>
      </c>
      <c r="D735">
        <f>VLOOKUP(Table1[[#This Row],[Product]],'Income Statements'!$C$4:$E$7,3,TRUE)</f>
        <v>46</v>
      </c>
      <c r="E735" t="s">
        <v>32</v>
      </c>
      <c r="F735" t="s">
        <v>7</v>
      </c>
      <c r="G735">
        <v>42</v>
      </c>
      <c r="H735">
        <f>Table1[[#This Row],[Price]]*Table1[[#This Row],[Unit]]</f>
        <v>1932</v>
      </c>
      <c r="I735">
        <f>IF(Table1[[#This Row],[Region]]="West",Table1[[#This Row],[Total]]*0.9,IF(Table1[[#This Row],[Month]]="Dec",Table1[[#This Row],[Total]]*0.9,0))</f>
        <v>0</v>
      </c>
      <c r="J735">
        <f>Table1[[#This Row],[Total]]-Table1[[#This Row],[Discount]]</f>
        <v>1932</v>
      </c>
    </row>
    <row r="736" spans="1:10">
      <c r="A736">
        <v>756</v>
      </c>
      <c r="B736" t="s">
        <v>19</v>
      </c>
      <c r="C736" t="s">
        <v>15</v>
      </c>
      <c r="D736">
        <f>VLOOKUP(Table1[[#This Row],[Product]],'Income Statements'!$C$4:$E$7,3,TRUE)</f>
        <v>48</v>
      </c>
      <c r="E736" t="s">
        <v>32</v>
      </c>
      <c r="F736" t="s">
        <v>25</v>
      </c>
      <c r="G736">
        <v>24</v>
      </c>
      <c r="H736">
        <f>Table1[[#This Row],[Price]]*Table1[[#This Row],[Unit]]</f>
        <v>1152</v>
      </c>
      <c r="I736">
        <f>IF(Table1[[#This Row],[Region]]="West",Table1[[#This Row],[Total]]*0.9,IF(Table1[[#This Row],[Month]]="Dec",Table1[[#This Row],[Total]]*0.9,0))</f>
        <v>1036.8</v>
      </c>
      <c r="J736">
        <f>Table1[[#This Row],[Total]]-Table1[[#This Row],[Discount]]</f>
        <v>115.20000000000005</v>
      </c>
    </row>
    <row r="737" spans="1:10">
      <c r="A737">
        <v>863</v>
      </c>
      <c r="B737" t="s">
        <v>19</v>
      </c>
      <c r="C737" t="s">
        <v>12</v>
      </c>
      <c r="D737">
        <f>VLOOKUP(Table1[[#This Row],[Product]],'Income Statements'!$C$4:$E$7,3,TRUE)</f>
        <v>62</v>
      </c>
      <c r="E737" t="s">
        <v>32</v>
      </c>
      <c r="F737" t="s">
        <v>18</v>
      </c>
      <c r="G737">
        <v>10</v>
      </c>
      <c r="H737">
        <f>Table1[[#This Row],[Price]]*Table1[[#This Row],[Unit]]</f>
        <v>620</v>
      </c>
      <c r="I737">
        <f>IF(Table1[[#This Row],[Region]]="West",Table1[[#This Row],[Total]]*0.9,IF(Table1[[#This Row],[Month]]="Dec",Table1[[#This Row],[Total]]*0.9,0))</f>
        <v>0</v>
      </c>
      <c r="J737">
        <f>Table1[[#This Row],[Total]]-Table1[[#This Row],[Discount]]</f>
        <v>620</v>
      </c>
    </row>
    <row r="738" spans="1:10">
      <c r="A738">
        <v>966</v>
      </c>
      <c r="B738" t="s">
        <v>19</v>
      </c>
      <c r="C738" t="s">
        <v>27</v>
      </c>
      <c r="D738">
        <f>VLOOKUP(Table1[[#This Row],[Product]],'Income Statements'!$C$4:$E$7,3,TRUE)</f>
        <v>35</v>
      </c>
      <c r="E738" t="s">
        <v>32</v>
      </c>
      <c r="F738" t="s">
        <v>25</v>
      </c>
      <c r="G738">
        <v>18</v>
      </c>
      <c r="H738">
        <f>Table1[[#This Row],[Price]]*Table1[[#This Row],[Unit]]</f>
        <v>630</v>
      </c>
      <c r="I738">
        <f>IF(Table1[[#This Row],[Region]]="West",Table1[[#This Row],[Total]]*0.9,IF(Table1[[#This Row],[Month]]="Dec",Table1[[#This Row],[Total]]*0.9,0))</f>
        <v>567</v>
      </c>
      <c r="J738">
        <f>Table1[[#This Row],[Total]]-Table1[[#This Row],[Discount]]</f>
        <v>63</v>
      </c>
    </row>
    <row r="739" spans="1:10">
      <c r="A739">
        <v>297</v>
      </c>
      <c r="B739" t="s">
        <v>19</v>
      </c>
      <c r="C739" t="s">
        <v>8</v>
      </c>
      <c r="D739">
        <f>VLOOKUP(Table1[[#This Row],[Product]],'Income Statements'!$C$4:$E$7,3,TRUE)</f>
        <v>46</v>
      </c>
      <c r="E739" t="s">
        <v>36</v>
      </c>
      <c r="F739" t="s">
        <v>25</v>
      </c>
      <c r="G739">
        <v>27</v>
      </c>
      <c r="H739">
        <f>Table1[[#This Row],[Price]]*Table1[[#This Row],[Unit]]</f>
        <v>1242</v>
      </c>
      <c r="I739">
        <f>IF(Table1[[#This Row],[Region]]="West",Table1[[#This Row],[Total]]*0.9,IF(Table1[[#This Row],[Month]]="Dec",Table1[[#This Row],[Total]]*0.9,0))</f>
        <v>1117.8</v>
      </c>
      <c r="J739">
        <f>Table1[[#This Row],[Total]]-Table1[[#This Row],[Discount]]</f>
        <v>124.20000000000005</v>
      </c>
    </row>
    <row r="740" spans="1:10">
      <c r="A740">
        <v>432</v>
      </c>
      <c r="B740" t="s">
        <v>19</v>
      </c>
      <c r="C740" t="s">
        <v>15</v>
      </c>
      <c r="D740">
        <f>VLOOKUP(Table1[[#This Row],[Product]],'Income Statements'!$C$4:$E$7,3,TRUE)</f>
        <v>48</v>
      </c>
      <c r="E740" t="s">
        <v>36</v>
      </c>
      <c r="F740" t="s">
        <v>25</v>
      </c>
      <c r="G740">
        <v>45</v>
      </c>
      <c r="H740">
        <f>Table1[[#This Row],[Price]]*Table1[[#This Row],[Unit]]</f>
        <v>2160</v>
      </c>
      <c r="I740">
        <f>IF(Table1[[#This Row],[Region]]="West",Table1[[#This Row],[Total]]*0.9,IF(Table1[[#This Row],[Month]]="Dec",Table1[[#This Row],[Total]]*0.9,0))</f>
        <v>1944</v>
      </c>
      <c r="J740">
        <f>Table1[[#This Row],[Total]]-Table1[[#This Row],[Discount]]</f>
        <v>216</v>
      </c>
    </row>
    <row r="741" spans="1:10">
      <c r="A741">
        <v>496</v>
      </c>
      <c r="B741" t="s">
        <v>19</v>
      </c>
      <c r="C741" t="s">
        <v>15</v>
      </c>
      <c r="D741">
        <f>VLOOKUP(Table1[[#This Row],[Product]],'Income Statements'!$C$4:$E$7,3,TRUE)</f>
        <v>48</v>
      </c>
      <c r="E741" t="s">
        <v>36</v>
      </c>
      <c r="F741" t="s">
        <v>18</v>
      </c>
      <c r="G741">
        <v>19</v>
      </c>
      <c r="H741">
        <f>Table1[[#This Row],[Price]]*Table1[[#This Row],[Unit]]</f>
        <v>912</v>
      </c>
      <c r="I741">
        <f>IF(Table1[[#This Row],[Region]]="West",Table1[[#This Row],[Total]]*0.9,IF(Table1[[#This Row],[Month]]="Dec",Table1[[#This Row],[Total]]*0.9,0))</f>
        <v>0</v>
      </c>
      <c r="J741">
        <f>Table1[[#This Row],[Total]]-Table1[[#This Row],[Discount]]</f>
        <v>912</v>
      </c>
    </row>
    <row r="742" spans="1:10">
      <c r="A742">
        <v>500</v>
      </c>
      <c r="B742" t="s">
        <v>19</v>
      </c>
      <c r="C742" t="s">
        <v>12</v>
      </c>
      <c r="D742">
        <f>VLOOKUP(Table1[[#This Row],[Product]],'Income Statements'!$C$4:$E$7,3,TRUE)</f>
        <v>62</v>
      </c>
      <c r="E742" t="s">
        <v>36</v>
      </c>
      <c r="F742" t="s">
        <v>7</v>
      </c>
      <c r="G742">
        <v>9</v>
      </c>
      <c r="H742">
        <f>Table1[[#This Row],[Price]]*Table1[[#This Row],[Unit]]</f>
        <v>558</v>
      </c>
      <c r="I742">
        <f>IF(Table1[[#This Row],[Region]]="West",Table1[[#This Row],[Total]]*0.9,IF(Table1[[#This Row],[Month]]="Dec",Table1[[#This Row],[Total]]*0.9,0))</f>
        <v>0</v>
      </c>
      <c r="J742">
        <f>Table1[[#This Row],[Total]]-Table1[[#This Row],[Discount]]</f>
        <v>558</v>
      </c>
    </row>
    <row r="743" spans="1:10">
      <c r="A743">
        <v>552</v>
      </c>
      <c r="B743" t="s">
        <v>19</v>
      </c>
      <c r="C743" t="s">
        <v>8</v>
      </c>
      <c r="D743">
        <f>VLOOKUP(Table1[[#This Row],[Product]],'Income Statements'!$C$4:$E$7,3,TRUE)</f>
        <v>46</v>
      </c>
      <c r="E743" t="s">
        <v>36</v>
      </c>
      <c r="F743" t="s">
        <v>25</v>
      </c>
      <c r="G743">
        <v>47</v>
      </c>
      <c r="H743">
        <f>Table1[[#This Row],[Price]]*Table1[[#This Row],[Unit]]</f>
        <v>2162</v>
      </c>
      <c r="I743">
        <f>IF(Table1[[#This Row],[Region]]="West",Table1[[#This Row],[Total]]*0.9,IF(Table1[[#This Row],[Month]]="Dec",Table1[[#This Row],[Total]]*0.9,0))</f>
        <v>1945.8</v>
      </c>
      <c r="J743">
        <f>Table1[[#This Row],[Total]]-Table1[[#This Row],[Discount]]</f>
        <v>216.20000000000005</v>
      </c>
    </row>
    <row r="744" spans="1:10">
      <c r="A744">
        <v>582</v>
      </c>
      <c r="B744" t="s">
        <v>19</v>
      </c>
      <c r="C744" t="s">
        <v>27</v>
      </c>
      <c r="D744">
        <f>VLOOKUP(Table1[[#This Row],[Product]],'Income Statements'!$C$4:$E$7,3,TRUE)</f>
        <v>35</v>
      </c>
      <c r="E744" t="s">
        <v>36</v>
      </c>
      <c r="F744" t="s">
        <v>25</v>
      </c>
      <c r="G744">
        <v>18</v>
      </c>
      <c r="H744">
        <f>Table1[[#This Row],[Price]]*Table1[[#This Row],[Unit]]</f>
        <v>630</v>
      </c>
      <c r="I744">
        <f>IF(Table1[[#This Row],[Region]]="West",Table1[[#This Row],[Total]]*0.9,IF(Table1[[#This Row],[Month]]="Dec",Table1[[#This Row],[Total]]*0.9,0))</f>
        <v>567</v>
      </c>
      <c r="J744">
        <f>Table1[[#This Row],[Total]]-Table1[[#This Row],[Discount]]</f>
        <v>63</v>
      </c>
    </row>
    <row r="745" spans="1:10">
      <c r="A745">
        <v>791</v>
      </c>
      <c r="B745" t="s">
        <v>19</v>
      </c>
      <c r="C745" t="s">
        <v>27</v>
      </c>
      <c r="D745">
        <f>VLOOKUP(Table1[[#This Row],[Product]],'Income Statements'!$C$4:$E$7,3,TRUE)</f>
        <v>35</v>
      </c>
      <c r="E745" t="s">
        <v>36</v>
      </c>
      <c r="F745" t="s">
        <v>18</v>
      </c>
      <c r="G745">
        <v>12</v>
      </c>
      <c r="H745">
        <f>Table1[[#This Row],[Price]]*Table1[[#This Row],[Unit]]</f>
        <v>420</v>
      </c>
      <c r="I745">
        <f>IF(Table1[[#This Row],[Region]]="West",Table1[[#This Row],[Total]]*0.9,IF(Table1[[#This Row],[Month]]="Dec",Table1[[#This Row],[Total]]*0.9,0))</f>
        <v>0</v>
      </c>
      <c r="J745">
        <f>Table1[[#This Row],[Total]]-Table1[[#This Row],[Discount]]</f>
        <v>420</v>
      </c>
    </row>
    <row r="746" spans="1:10">
      <c r="A746">
        <v>813</v>
      </c>
      <c r="B746" t="s">
        <v>19</v>
      </c>
      <c r="C746" t="s">
        <v>27</v>
      </c>
      <c r="D746">
        <f>VLOOKUP(Table1[[#This Row],[Product]],'Income Statements'!$C$4:$E$7,3,TRUE)</f>
        <v>35</v>
      </c>
      <c r="E746" t="s">
        <v>36</v>
      </c>
      <c r="F746" t="s">
        <v>11</v>
      </c>
      <c r="G746">
        <v>45</v>
      </c>
      <c r="H746">
        <f>Table1[[#This Row],[Price]]*Table1[[#This Row],[Unit]]</f>
        <v>1575</v>
      </c>
      <c r="I746">
        <f>IF(Table1[[#This Row],[Region]]="West",Table1[[#This Row],[Total]]*0.9,IF(Table1[[#This Row],[Month]]="Dec",Table1[[#This Row],[Total]]*0.9,0))</f>
        <v>0</v>
      </c>
      <c r="J746">
        <f>Table1[[#This Row],[Total]]-Table1[[#This Row],[Discount]]</f>
        <v>1575</v>
      </c>
    </row>
    <row r="747" spans="1:10">
      <c r="A747">
        <v>910</v>
      </c>
      <c r="B747" t="s">
        <v>19</v>
      </c>
      <c r="C747" t="s">
        <v>12</v>
      </c>
      <c r="D747">
        <f>VLOOKUP(Table1[[#This Row],[Product]],'Income Statements'!$C$4:$E$7,3,TRUE)</f>
        <v>62</v>
      </c>
      <c r="E747" t="s">
        <v>36</v>
      </c>
      <c r="F747" t="s">
        <v>25</v>
      </c>
      <c r="G747">
        <v>4</v>
      </c>
      <c r="H747">
        <f>Table1[[#This Row],[Price]]*Table1[[#This Row],[Unit]]</f>
        <v>248</v>
      </c>
      <c r="I747">
        <f>IF(Table1[[#This Row],[Region]]="West",Table1[[#This Row],[Total]]*0.9,IF(Table1[[#This Row],[Month]]="Dec",Table1[[#This Row],[Total]]*0.9,0))</f>
        <v>223.20000000000002</v>
      </c>
      <c r="J747">
        <f>Table1[[#This Row],[Total]]-Table1[[#This Row],[Discount]]</f>
        <v>24.799999999999983</v>
      </c>
    </row>
    <row r="748" spans="1:10">
      <c r="A748">
        <v>938</v>
      </c>
      <c r="B748" t="s">
        <v>19</v>
      </c>
      <c r="C748" t="s">
        <v>8</v>
      </c>
      <c r="D748">
        <f>VLOOKUP(Table1[[#This Row],[Product]],'Income Statements'!$C$4:$E$7,3,TRUE)</f>
        <v>46</v>
      </c>
      <c r="E748" t="s">
        <v>36</v>
      </c>
      <c r="F748" t="s">
        <v>25</v>
      </c>
      <c r="G748">
        <v>18</v>
      </c>
      <c r="H748">
        <f>Table1[[#This Row],[Price]]*Table1[[#This Row],[Unit]]</f>
        <v>828</v>
      </c>
      <c r="I748">
        <f>IF(Table1[[#This Row],[Region]]="West",Table1[[#This Row],[Total]]*0.9,IF(Table1[[#This Row],[Month]]="Dec",Table1[[#This Row],[Total]]*0.9,0))</f>
        <v>745.2</v>
      </c>
      <c r="J748">
        <f>Table1[[#This Row],[Total]]-Table1[[#This Row],[Discount]]</f>
        <v>82.799999999999955</v>
      </c>
    </row>
    <row r="749" spans="1:10">
      <c r="A749">
        <v>56</v>
      </c>
      <c r="B749" t="s">
        <v>10</v>
      </c>
      <c r="C749" t="s">
        <v>8</v>
      </c>
      <c r="D749">
        <f>VLOOKUP(Table1[[#This Row],[Product]],'Income Statements'!$C$4:$E$7,3,TRUE)</f>
        <v>46</v>
      </c>
      <c r="E749" t="s">
        <v>9</v>
      </c>
      <c r="F749" t="s">
        <v>25</v>
      </c>
      <c r="G749">
        <v>36</v>
      </c>
      <c r="H749">
        <f>Table1[[#This Row],[Price]]*Table1[[#This Row],[Unit]]</f>
        <v>1656</v>
      </c>
      <c r="I749">
        <f>IF(Table1[[#This Row],[Region]]="West",Table1[[#This Row],[Total]]*0.9,IF(Table1[[#This Row],[Month]]="Dec",Table1[[#This Row],[Total]]*0.9,0))</f>
        <v>1490.4</v>
      </c>
      <c r="J749">
        <f>Table1[[#This Row],[Total]]-Table1[[#This Row],[Discount]]</f>
        <v>165.59999999999991</v>
      </c>
    </row>
    <row r="750" spans="1:10">
      <c r="A750">
        <v>57</v>
      </c>
      <c r="B750" t="s">
        <v>10</v>
      </c>
      <c r="C750" t="s">
        <v>12</v>
      </c>
      <c r="D750">
        <f>VLOOKUP(Table1[[#This Row],[Product]],'Income Statements'!$C$4:$E$7,3,TRUE)</f>
        <v>62</v>
      </c>
      <c r="E750" t="s">
        <v>9</v>
      </c>
      <c r="F750" t="s">
        <v>11</v>
      </c>
      <c r="G750">
        <v>27</v>
      </c>
      <c r="H750">
        <f>Table1[[#This Row],[Price]]*Table1[[#This Row],[Unit]]</f>
        <v>1674</v>
      </c>
      <c r="I750">
        <f>IF(Table1[[#This Row],[Region]]="West",Table1[[#This Row],[Total]]*0.9,IF(Table1[[#This Row],[Month]]="Dec",Table1[[#This Row],[Total]]*0.9,0))</f>
        <v>0</v>
      </c>
      <c r="J750">
        <f>Table1[[#This Row],[Total]]-Table1[[#This Row],[Discount]]</f>
        <v>1674</v>
      </c>
    </row>
    <row r="751" spans="1:10">
      <c r="A751">
        <v>76</v>
      </c>
      <c r="B751" t="s">
        <v>10</v>
      </c>
      <c r="C751" t="s">
        <v>27</v>
      </c>
      <c r="D751">
        <f>VLOOKUP(Table1[[#This Row],[Product]],'Income Statements'!$C$4:$E$7,3,TRUE)</f>
        <v>35</v>
      </c>
      <c r="E751" t="s">
        <v>9</v>
      </c>
      <c r="F751" t="s">
        <v>25</v>
      </c>
      <c r="G751">
        <v>42</v>
      </c>
      <c r="H751">
        <f>Table1[[#This Row],[Price]]*Table1[[#This Row],[Unit]]</f>
        <v>1470</v>
      </c>
      <c r="I751">
        <f>IF(Table1[[#This Row],[Region]]="West",Table1[[#This Row],[Total]]*0.9,IF(Table1[[#This Row],[Month]]="Dec",Table1[[#This Row],[Total]]*0.9,0))</f>
        <v>1323</v>
      </c>
      <c r="J751">
        <f>Table1[[#This Row],[Total]]-Table1[[#This Row],[Discount]]</f>
        <v>147</v>
      </c>
    </row>
    <row r="752" spans="1:10">
      <c r="A752">
        <v>165</v>
      </c>
      <c r="B752" t="s">
        <v>10</v>
      </c>
      <c r="C752" t="s">
        <v>12</v>
      </c>
      <c r="D752">
        <f>VLOOKUP(Table1[[#This Row],[Product]],'Income Statements'!$C$4:$E$7,3,TRUE)</f>
        <v>62</v>
      </c>
      <c r="E752" t="s">
        <v>9</v>
      </c>
      <c r="F752" t="s">
        <v>25</v>
      </c>
      <c r="G752">
        <v>40</v>
      </c>
      <c r="H752">
        <f>Table1[[#This Row],[Price]]*Table1[[#This Row],[Unit]]</f>
        <v>2480</v>
      </c>
      <c r="I752">
        <f>IF(Table1[[#This Row],[Region]]="West",Table1[[#This Row],[Total]]*0.9,IF(Table1[[#This Row],[Month]]="Dec",Table1[[#This Row],[Total]]*0.9,0))</f>
        <v>2232</v>
      </c>
      <c r="J752">
        <f>Table1[[#This Row],[Total]]-Table1[[#This Row],[Discount]]</f>
        <v>248</v>
      </c>
    </row>
    <row r="753" spans="1:10">
      <c r="A753">
        <v>410</v>
      </c>
      <c r="B753" t="s">
        <v>10</v>
      </c>
      <c r="C753" t="s">
        <v>15</v>
      </c>
      <c r="D753">
        <f>VLOOKUP(Table1[[#This Row],[Product]],'Income Statements'!$C$4:$E$7,3,TRUE)</f>
        <v>48</v>
      </c>
      <c r="E753" t="s">
        <v>9</v>
      </c>
      <c r="F753" t="s">
        <v>7</v>
      </c>
      <c r="G753">
        <v>6</v>
      </c>
      <c r="H753">
        <f>Table1[[#This Row],[Price]]*Table1[[#This Row],[Unit]]</f>
        <v>288</v>
      </c>
      <c r="I753">
        <f>IF(Table1[[#This Row],[Region]]="West",Table1[[#This Row],[Total]]*0.9,IF(Table1[[#This Row],[Month]]="Dec",Table1[[#This Row],[Total]]*0.9,0))</f>
        <v>0</v>
      </c>
      <c r="J753">
        <f>Table1[[#This Row],[Total]]-Table1[[#This Row],[Discount]]</f>
        <v>288</v>
      </c>
    </row>
    <row r="754" spans="1:10">
      <c r="A754">
        <v>729</v>
      </c>
      <c r="B754" t="s">
        <v>10</v>
      </c>
      <c r="C754" t="s">
        <v>8</v>
      </c>
      <c r="D754">
        <f>VLOOKUP(Table1[[#This Row],[Product]],'Income Statements'!$C$4:$E$7,3,TRUE)</f>
        <v>46</v>
      </c>
      <c r="E754" t="s">
        <v>9</v>
      </c>
      <c r="F754" t="s">
        <v>25</v>
      </c>
      <c r="G754">
        <v>39</v>
      </c>
      <c r="H754">
        <f>Table1[[#This Row],[Price]]*Table1[[#This Row],[Unit]]</f>
        <v>1794</v>
      </c>
      <c r="I754">
        <f>IF(Table1[[#This Row],[Region]]="West",Table1[[#This Row],[Total]]*0.9,IF(Table1[[#This Row],[Month]]="Dec",Table1[[#This Row],[Total]]*0.9,0))</f>
        <v>1614.6000000000001</v>
      </c>
      <c r="J754">
        <f>Table1[[#This Row],[Total]]-Table1[[#This Row],[Discount]]</f>
        <v>179.39999999999986</v>
      </c>
    </row>
    <row r="755" spans="1:10">
      <c r="A755">
        <v>903</v>
      </c>
      <c r="B755" t="s">
        <v>10</v>
      </c>
      <c r="C755" t="s">
        <v>27</v>
      </c>
      <c r="D755">
        <f>VLOOKUP(Table1[[#This Row],[Product]],'Income Statements'!$C$4:$E$7,3,TRUE)</f>
        <v>35</v>
      </c>
      <c r="E755" t="s">
        <v>9</v>
      </c>
      <c r="F755" t="s">
        <v>18</v>
      </c>
      <c r="G755">
        <v>14</v>
      </c>
      <c r="H755">
        <f>Table1[[#This Row],[Price]]*Table1[[#This Row],[Unit]]</f>
        <v>490</v>
      </c>
      <c r="I755">
        <f>IF(Table1[[#This Row],[Region]]="West",Table1[[#This Row],[Total]]*0.9,IF(Table1[[#This Row],[Month]]="Dec",Table1[[#This Row],[Total]]*0.9,0))</f>
        <v>0</v>
      </c>
      <c r="J755">
        <f>Table1[[#This Row],[Total]]-Table1[[#This Row],[Discount]]</f>
        <v>490</v>
      </c>
    </row>
    <row r="756" spans="1:10">
      <c r="A756">
        <v>937</v>
      </c>
      <c r="B756" t="s">
        <v>10</v>
      </c>
      <c r="C756" t="s">
        <v>15</v>
      </c>
      <c r="D756">
        <f>VLOOKUP(Table1[[#This Row],[Product]],'Income Statements'!$C$4:$E$7,3,TRUE)</f>
        <v>48</v>
      </c>
      <c r="E756" t="s">
        <v>9</v>
      </c>
      <c r="F756" t="s">
        <v>18</v>
      </c>
      <c r="G756">
        <v>10</v>
      </c>
      <c r="H756">
        <f>Table1[[#This Row],[Price]]*Table1[[#This Row],[Unit]]</f>
        <v>480</v>
      </c>
      <c r="I756">
        <f>IF(Table1[[#This Row],[Region]]="West",Table1[[#This Row],[Total]]*0.9,IF(Table1[[#This Row],[Month]]="Dec",Table1[[#This Row],[Total]]*0.9,0))</f>
        <v>0</v>
      </c>
      <c r="J756">
        <f>Table1[[#This Row],[Total]]-Table1[[#This Row],[Discount]]</f>
        <v>480</v>
      </c>
    </row>
    <row r="757" spans="1:10">
      <c r="A757">
        <v>962</v>
      </c>
      <c r="B757" t="s">
        <v>10</v>
      </c>
      <c r="C757" t="s">
        <v>27</v>
      </c>
      <c r="D757">
        <f>VLOOKUP(Table1[[#This Row],[Product]],'Income Statements'!$C$4:$E$7,3,TRUE)</f>
        <v>35</v>
      </c>
      <c r="E757" t="s">
        <v>9</v>
      </c>
      <c r="F757" t="s">
        <v>25</v>
      </c>
      <c r="G757">
        <v>42</v>
      </c>
      <c r="H757">
        <f>Table1[[#This Row],[Price]]*Table1[[#This Row],[Unit]]</f>
        <v>1470</v>
      </c>
      <c r="I757">
        <f>IF(Table1[[#This Row],[Region]]="West",Table1[[#This Row],[Total]]*0.9,IF(Table1[[#This Row],[Month]]="Dec",Table1[[#This Row],[Total]]*0.9,0))</f>
        <v>1323</v>
      </c>
      <c r="J757">
        <f>Table1[[#This Row],[Total]]-Table1[[#This Row],[Discount]]</f>
        <v>147</v>
      </c>
    </row>
    <row r="758" spans="1:10">
      <c r="A758">
        <v>974</v>
      </c>
      <c r="B758" t="s">
        <v>10</v>
      </c>
      <c r="C758" t="s">
        <v>15</v>
      </c>
      <c r="D758">
        <f>VLOOKUP(Table1[[#This Row],[Product]],'Income Statements'!$C$4:$E$7,3,TRUE)</f>
        <v>48</v>
      </c>
      <c r="E758" t="s">
        <v>9</v>
      </c>
      <c r="F758" t="s">
        <v>18</v>
      </c>
      <c r="G758">
        <v>50</v>
      </c>
      <c r="H758">
        <f>Table1[[#This Row],[Price]]*Table1[[#This Row],[Unit]]</f>
        <v>2400</v>
      </c>
      <c r="I758">
        <f>IF(Table1[[#This Row],[Region]]="West",Table1[[#This Row],[Total]]*0.9,IF(Table1[[#This Row],[Month]]="Dec",Table1[[#This Row],[Total]]*0.9,0))</f>
        <v>0</v>
      </c>
      <c r="J758">
        <f>Table1[[#This Row],[Total]]-Table1[[#This Row],[Discount]]</f>
        <v>2400</v>
      </c>
    </row>
    <row r="759" spans="1:10">
      <c r="A759">
        <v>983</v>
      </c>
      <c r="B759" t="s">
        <v>10</v>
      </c>
      <c r="C759" t="s">
        <v>27</v>
      </c>
      <c r="D759">
        <f>VLOOKUP(Table1[[#This Row],[Product]],'Income Statements'!$C$4:$E$7,3,TRUE)</f>
        <v>35</v>
      </c>
      <c r="E759" t="s">
        <v>9</v>
      </c>
      <c r="F759" t="s">
        <v>25</v>
      </c>
      <c r="G759">
        <v>44</v>
      </c>
      <c r="H759">
        <f>Table1[[#This Row],[Price]]*Table1[[#This Row],[Unit]]</f>
        <v>1540</v>
      </c>
      <c r="I759">
        <f>IF(Table1[[#This Row],[Region]]="West",Table1[[#This Row],[Total]]*0.9,IF(Table1[[#This Row],[Month]]="Dec",Table1[[#This Row],[Total]]*0.9,0))</f>
        <v>1386</v>
      </c>
      <c r="J759">
        <f>Table1[[#This Row],[Total]]-Table1[[#This Row],[Discount]]</f>
        <v>154</v>
      </c>
    </row>
    <row r="760" spans="1:10">
      <c r="A760">
        <v>24</v>
      </c>
      <c r="B760" t="s">
        <v>10</v>
      </c>
      <c r="C760" t="s">
        <v>12</v>
      </c>
      <c r="D760">
        <f>VLOOKUP(Table1[[#This Row],[Product]],'Income Statements'!$C$4:$E$7,3,TRUE)</f>
        <v>62</v>
      </c>
      <c r="E760" t="s">
        <v>26</v>
      </c>
      <c r="F760" t="s">
        <v>7</v>
      </c>
      <c r="G760">
        <v>6</v>
      </c>
      <c r="H760">
        <f>Table1[[#This Row],[Price]]*Table1[[#This Row],[Unit]]</f>
        <v>372</v>
      </c>
      <c r="I760">
        <f>IF(Table1[[#This Row],[Region]]="West",Table1[[#This Row],[Total]]*0.9,IF(Table1[[#This Row],[Month]]="Dec",Table1[[#This Row],[Total]]*0.9,0))</f>
        <v>0</v>
      </c>
      <c r="J760">
        <f>Table1[[#This Row],[Total]]-Table1[[#This Row],[Discount]]</f>
        <v>372</v>
      </c>
    </row>
    <row r="761" spans="1:10">
      <c r="A761">
        <v>220</v>
      </c>
      <c r="B761" t="s">
        <v>10</v>
      </c>
      <c r="C761" t="s">
        <v>12</v>
      </c>
      <c r="D761">
        <f>VLOOKUP(Table1[[#This Row],[Product]],'Income Statements'!$C$4:$E$7,3,TRUE)</f>
        <v>62</v>
      </c>
      <c r="E761" t="s">
        <v>26</v>
      </c>
      <c r="F761" t="s">
        <v>11</v>
      </c>
      <c r="G761">
        <v>41</v>
      </c>
      <c r="H761">
        <f>Table1[[#This Row],[Price]]*Table1[[#This Row],[Unit]]</f>
        <v>2542</v>
      </c>
      <c r="I761">
        <f>IF(Table1[[#This Row],[Region]]="West",Table1[[#This Row],[Total]]*0.9,IF(Table1[[#This Row],[Month]]="Dec",Table1[[#This Row],[Total]]*0.9,0))</f>
        <v>0</v>
      </c>
      <c r="J761">
        <f>Table1[[#This Row],[Total]]-Table1[[#This Row],[Discount]]</f>
        <v>2542</v>
      </c>
    </row>
    <row r="762" spans="1:10">
      <c r="A762">
        <v>458</v>
      </c>
      <c r="B762" t="s">
        <v>10</v>
      </c>
      <c r="C762" t="s">
        <v>15</v>
      </c>
      <c r="D762">
        <f>VLOOKUP(Table1[[#This Row],[Product]],'Income Statements'!$C$4:$E$7,3,TRUE)</f>
        <v>48</v>
      </c>
      <c r="E762" t="s">
        <v>26</v>
      </c>
      <c r="F762" t="s">
        <v>25</v>
      </c>
      <c r="G762">
        <v>9</v>
      </c>
      <c r="H762">
        <f>Table1[[#This Row],[Price]]*Table1[[#This Row],[Unit]]</f>
        <v>432</v>
      </c>
      <c r="I762">
        <f>IF(Table1[[#This Row],[Region]]="West",Table1[[#This Row],[Total]]*0.9,IF(Table1[[#This Row],[Month]]="Dec",Table1[[#This Row],[Total]]*0.9,0))</f>
        <v>388.8</v>
      </c>
      <c r="J762">
        <f>Table1[[#This Row],[Total]]-Table1[[#This Row],[Discount]]</f>
        <v>43.199999999999989</v>
      </c>
    </row>
    <row r="763" spans="1:10">
      <c r="A763">
        <v>487</v>
      </c>
      <c r="B763" t="s">
        <v>10</v>
      </c>
      <c r="C763" t="s">
        <v>8</v>
      </c>
      <c r="D763">
        <f>VLOOKUP(Table1[[#This Row],[Product]],'Income Statements'!$C$4:$E$7,3,TRUE)</f>
        <v>46</v>
      </c>
      <c r="E763" t="s">
        <v>26</v>
      </c>
      <c r="F763" t="s">
        <v>11</v>
      </c>
      <c r="G763">
        <v>45</v>
      </c>
      <c r="H763">
        <f>Table1[[#This Row],[Price]]*Table1[[#This Row],[Unit]]</f>
        <v>2070</v>
      </c>
      <c r="I763">
        <f>IF(Table1[[#This Row],[Region]]="West",Table1[[#This Row],[Total]]*0.9,IF(Table1[[#This Row],[Month]]="Dec",Table1[[#This Row],[Total]]*0.9,0))</f>
        <v>0</v>
      </c>
      <c r="J763">
        <f>Table1[[#This Row],[Total]]-Table1[[#This Row],[Discount]]</f>
        <v>2070</v>
      </c>
    </row>
    <row r="764" spans="1:10">
      <c r="A764">
        <v>798</v>
      </c>
      <c r="B764" t="s">
        <v>10</v>
      </c>
      <c r="C764" t="s">
        <v>15</v>
      </c>
      <c r="D764">
        <f>VLOOKUP(Table1[[#This Row],[Product]],'Income Statements'!$C$4:$E$7,3,TRUE)</f>
        <v>48</v>
      </c>
      <c r="E764" t="s">
        <v>26</v>
      </c>
      <c r="F764" t="s">
        <v>7</v>
      </c>
      <c r="G764">
        <v>41</v>
      </c>
      <c r="H764">
        <f>Table1[[#This Row],[Price]]*Table1[[#This Row],[Unit]]</f>
        <v>1968</v>
      </c>
      <c r="I764">
        <f>IF(Table1[[#This Row],[Region]]="West",Table1[[#This Row],[Total]]*0.9,IF(Table1[[#This Row],[Month]]="Dec",Table1[[#This Row],[Total]]*0.9,0))</f>
        <v>0</v>
      </c>
      <c r="J764">
        <f>Table1[[#This Row],[Total]]-Table1[[#This Row],[Discount]]</f>
        <v>1968</v>
      </c>
    </row>
    <row r="765" spans="1:10">
      <c r="A765">
        <v>968</v>
      </c>
      <c r="B765" t="s">
        <v>10</v>
      </c>
      <c r="C765" t="s">
        <v>12</v>
      </c>
      <c r="D765">
        <f>VLOOKUP(Table1[[#This Row],[Product]],'Income Statements'!$C$4:$E$7,3,TRUE)</f>
        <v>62</v>
      </c>
      <c r="E765" t="s">
        <v>26</v>
      </c>
      <c r="F765" t="s">
        <v>25</v>
      </c>
      <c r="G765">
        <v>10</v>
      </c>
      <c r="H765">
        <f>Table1[[#This Row],[Price]]*Table1[[#This Row],[Unit]]</f>
        <v>620</v>
      </c>
      <c r="I765">
        <f>IF(Table1[[#This Row],[Region]]="West",Table1[[#This Row],[Total]]*0.9,IF(Table1[[#This Row],[Month]]="Dec",Table1[[#This Row],[Total]]*0.9,0))</f>
        <v>558</v>
      </c>
      <c r="J765">
        <f>Table1[[#This Row],[Total]]-Table1[[#This Row],[Discount]]</f>
        <v>62</v>
      </c>
    </row>
    <row r="766" spans="1:10">
      <c r="A766">
        <v>53</v>
      </c>
      <c r="B766" t="s">
        <v>10</v>
      </c>
      <c r="C766" t="s">
        <v>27</v>
      </c>
      <c r="D766">
        <f>VLOOKUP(Table1[[#This Row],[Product]],'Income Statements'!$C$4:$E$7,3,TRUE)</f>
        <v>35</v>
      </c>
      <c r="E766" t="s">
        <v>22</v>
      </c>
      <c r="F766" t="s">
        <v>7</v>
      </c>
      <c r="G766">
        <v>47</v>
      </c>
      <c r="H766">
        <f>Table1[[#This Row],[Price]]*Table1[[#This Row],[Unit]]</f>
        <v>1645</v>
      </c>
      <c r="I766">
        <f>IF(Table1[[#This Row],[Region]]="West",Table1[[#This Row],[Total]]*0.9,IF(Table1[[#This Row],[Month]]="Dec",Table1[[#This Row],[Total]]*0.9,0))</f>
        <v>1480.5</v>
      </c>
      <c r="J766">
        <f>Table1[[#This Row],[Total]]-Table1[[#This Row],[Discount]]</f>
        <v>164.5</v>
      </c>
    </row>
    <row r="767" spans="1:10">
      <c r="A767">
        <v>200</v>
      </c>
      <c r="B767" t="s">
        <v>10</v>
      </c>
      <c r="C767" t="s">
        <v>8</v>
      </c>
      <c r="D767">
        <f>VLOOKUP(Table1[[#This Row],[Product]],'Income Statements'!$C$4:$E$7,3,TRUE)</f>
        <v>46</v>
      </c>
      <c r="E767" t="s">
        <v>22</v>
      </c>
      <c r="F767" t="s">
        <v>18</v>
      </c>
      <c r="G767">
        <v>20</v>
      </c>
      <c r="H767">
        <f>Table1[[#This Row],[Price]]*Table1[[#This Row],[Unit]]</f>
        <v>920</v>
      </c>
      <c r="I767">
        <f>IF(Table1[[#This Row],[Region]]="West",Table1[[#This Row],[Total]]*0.9,IF(Table1[[#This Row],[Month]]="Dec",Table1[[#This Row],[Total]]*0.9,0))</f>
        <v>828</v>
      </c>
      <c r="J767">
        <f>Table1[[#This Row],[Total]]-Table1[[#This Row],[Discount]]</f>
        <v>92</v>
      </c>
    </row>
    <row r="768" spans="1:10">
      <c r="A768">
        <v>399</v>
      </c>
      <c r="B768" t="s">
        <v>10</v>
      </c>
      <c r="C768" t="s">
        <v>15</v>
      </c>
      <c r="D768">
        <f>VLOOKUP(Table1[[#This Row],[Product]],'Income Statements'!$C$4:$E$7,3,TRUE)</f>
        <v>48</v>
      </c>
      <c r="E768" t="s">
        <v>22</v>
      </c>
      <c r="F768" t="s">
        <v>11</v>
      </c>
      <c r="G768">
        <v>13</v>
      </c>
      <c r="H768">
        <f>Table1[[#This Row],[Price]]*Table1[[#This Row],[Unit]]</f>
        <v>624</v>
      </c>
      <c r="I768">
        <f>IF(Table1[[#This Row],[Region]]="West",Table1[[#This Row],[Total]]*0.9,IF(Table1[[#This Row],[Month]]="Dec",Table1[[#This Row],[Total]]*0.9,0))</f>
        <v>561.6</v>
      </c>
      <c r="J768">
        <f>Table1[[#This Row],[Total]]-Table1[[#This Row],[Discount]]</f>
        <v>62.399999999999977</v>
      </c>
    </row>
    <row r="769" spans="1:10">
      <c r="A769">
        <v>578</v>
      </c>
      <c r="B769" t="s">
        <v>10</v>
      </c>
      <c r="C769" t="s">
        <v>8</v>
      </c>
      <c r="D769">
        <f>VLOOKUP(Table1[[#This Row],[Product]],'Income Statements'!$C$4:$E$7,3,TRUE)</f>
        <v>46</v>
      </c>
      <c r="E769" t="s">
        <v>22</v>
      </c>
      <c r="F769" t="s">
        <v>11</v>
      </c>
      <c r="G769">
        <v>41</v>
      </c>
      <c r="H769">
        <f>Table1[[#This Row],[Price]]*Table1[[#This Row],[Unit]]</f>
        <v>1886</v>
      </c>
      <c r="I769">
        <f>IF(Table1[[#This Row],[Region]]="West",Table1[[#This Row],[Total]]*0.9,IF(Table1[[#This Row],[Month]]="Dec",Table1[[#This Row],[Total]]*0.9,0))</f>
        <v>1697.4</v>
      </c>
      <c r="J769">
        <f>Table1[[#This Row],[Total]]-Table1[[#This Row],[Discount]]</f>
        <v>188.59999999999991</v>
      </c>
    </row>
    <row r="770" spans="1:10">
      <c r="A770">
        <v>644</v>
      </c>
      <c r="B770" t="s">
        <v>10</v>
      </c>
      <c r="C770" t="s">
        <v>12</v>
      </c>
      <c r="D770">
        <f>VLOOKUP(Table1[[#This Row],[Product]],'Income Statements'!$C$4:$E$7,3,TRUE)</f>
        <v>62</v>
      </c>
      <c r="E770" t="s">
        <v>22</v>
      </c>
      <c r="F770" t="s">
        <v>18</v>
      </c>
      <c r="G770">
        <v>40</v>
      </c>
      <c r="H770">
        <f>Table1[[#This Row],[Price]]*Table1[[#This Row],[Unit]]</f>
        <v>2480</v>
      </c>
      <c r="I770">
        <f>IF(Table1[[#This Row],[Region]]="West",Table1[[#This Row],[Total]]*0.9,IF(Table1[[#This Row],[Month]]="Dec",Table1[[#This Row],[Total]]*0.9,0))</f>
        <v>2232</v>
      </c>
      <c r="J770">
        <f>Table1[[#This Row],[Total]]-Table1[[#This Row],[Discount]]</f>
        <v>248</v>
      </c>
    </row>
    <row r="771" spans="1:10">
      <c r="A771">
        <v>965</v>
      </c>
      <c r="B771" t="s">
        <v>10</v>
      </c>
      <c r="C771" t="s">
        <v>15</v>
      </c>
      <c r="D771">
        <f>VLOOKUP(Table1[[#This Row],[Product]],'Income Statements'!$C$4:$E$7,3,TRUE)</f>
        <v>48</v>
      </c>
      <c r="E771" t="s">
        <v>22</v>
      </c>
      <c r="F771" t="s">
        <v>11</v>
      </c>
      <c r="G771">
        <v>38</v>
      </c>
      <c r="H771">
        <f>Table1[[#This Row],[Price]]*Table1[[#This Row],[Unit]]</f>
        <v>1824</v>
      </c>
      <c r="I771">
        <f>IF(Table1[[#This Row],[Region]]="West",Table1[[#This Row],[Total]]*0.9,IF(Table1[[#This Row],[Month]]="Dec",Table1[[#This Row],[Total]]*0.9,0))</f>
        <v>1641.6000000000001</v>
      </c>
      <c r="J771">
        <f>Table1[[#This Row],[Total]]-Table1[[#This Row],[Discount]]</f>
        <v>182.39999999999986</v>
      </c>
    </row>
    <row r="772" spans="1:10">
      <c r="A772">
        <v>85</v>
      </c>
      <c r="B772" t="s">
        <v>10</v>
      </c>
      <c r="C772" t="s">
        <v>27</v>
      </c>
      <c r="D772">
        <f>VLOOKUP(Table1[[#This Row],[Product]],'Income Statements'!$C$4:$E$7,3,TRUE)</f>
        <v>35</v>
      </c>
      <c r="E772" t="s">
        <v>28</v>
      </c>
      <c r="F772" t="s">
        <v>18</v>
      </c>
      <c r="G772">
        <v>2</v>
      </c>
      <c r="H772">
        <f>Table1[[#This Row],[Price]]*Table1[[#This Row],[Unit]]</f>
        <v>70</v>
      </c>
      <c r="I772">
        <f>IF(Table1[[#This Row],[Region]]="West",Table1[[#This Row],[Total]]*0.9,IF(Table1[[#This Row],[Month]]="Dec",Table1[[#This Row],[Total]]*0.9,0))</f>
        <v>0</v>
      </c>
      <c r="J772">
        <f>Table1[[#This Row],[Total]]-Table1[[#This Row],[Discount]]</f>
        <v>70</v>
      </c>
    </row>
    <row r="773" spans="1:10">
      <c r="A773">
        <v>197</v>
      </c>
      <c r="B773" t="s">
        <v>10</v>
      </c>
      <c r="C773" t="s">
        <v>27</v>
      </c>
      <c r="D773">
        <f>VLOOKUP(Table1[[#This Row],[Product]],'Income Statements'!$C$4:$E$7,3,TRUE)</f>
        <v>35</v>
      </c>
      <c r="E773" t="s">
        <v>28</v>
      </c>
      <c r="F773" t="s">
        <v>7</v>
      </c>
      <c r="G773">
        <v>50</v>
      </c>
      <c r="H773">
        <f>Table1[[#This Row],[Price]]*Table1[[#This Row],[Unit]]</f>
        <v>1750</v>
      </c>
      <c r="I773">
        <f>IF(Table1[[#This Row],[Region]]="West",Table1[[#This Row],[Total]]*0.9,IF(Table1[[#This Row],[Month]]="Dec",Table1[[#This Row],[Total]]*0.9,0))</f>
        <v>0</v>
      </c>
      <c r="J773">
        <f>Table1[[#This Row],[Total]]-Table1[[#This Row],[Discount]]</f>
        <v>1750</v>
      </c>
    </row>
    <row r="774" spans="1:10">
      <c r="A774">
        <v>274</v>
      </c>
      <c r="B774" t="s">
        <v>10</v>
      </c>
      <c r="C774" t="s">
        <v>12</v>
      </c>
      <c r="D774">
        <f>VLOOKUP(Table1[[#This Row],[Product]],'Income Statements'!$C$4:$E$7,3,TRUE)</f>
        <v>62</v>
      </c>
      <c r="E774" t="s">
        <v>28</v>
      </c>
      <c r="F774" t="s">
        <v>18</v>
      </c>
      <c r="G774">
        <v>38</v>
      </c>
      <c r="H774">
        <f>Table1[[#This Row],[Price]]*Table1[[#This Row],[Unit]]</f>
        <v>2356</v>
      </c>
      <c r="I774">
        <f>IF(Table1[[#This Row],[Region]]="West",Table1[[#This Row],[Total]]*0.9,IF(Table1[[#This Row],[Month]]="Dec",Table1[[#This Row],[Total]]*0.9,0))</f>
        <v>0</v>
      </c>
      <c r="J774">
        <f>Table1[[#This Row],[Total]]-Table1[[#This Row],[Discount]]</f>
        <v>2356</v>
      </c>
    </row>
    <row r="775" spans="1:10">
      <c r="A775">
        <v>317</v>
      </c>
      <c r="B775" t="s">
        <v>10</v>
      </c>
      <c r="C775" t="s">
        <v>8</v>
      </c>
      <c r="D775">
        <f>VLOOKUP(Table1[[#This Row],[Product]],'Income Statements'!$C$4:$E$7,3,TRUE)</f>
        <v>46</v>
      </c>
      <c r="E775" t="s">
        <v>28</v>
      </c>
      <c r="F775" t="s">
        <v>25</v>
      </c>
      <c r="G775">
        <v>27</v>
      </c>
      <c r="H775">
        <f>Table1[[#This Row],[Price]]*Table1[[#This Row],[Unit]]</f>
        <v>1242</v>
      </c>
      <c r="I775">
        <f>IF(Table1[[#This Row],[Region]]="West",Table1[[#This Row],[Total]]*0.9,IF(Table1[[#This Row],[Month]]="Dec",Table1[[#This Row],[Total]]*0.9,0))</f>
        <v>1117.8</v>
      </c>
      <c r="J775">
        <f>Table1[[#This Row],[Total]]-Table1[[#This Row],[Discount]]</f>
        <v>124.20000000000005</v>
      </c>
    </row>
    <row r="776" spans="1:10">
      <c r="A776">
        <v>509</v>
      </c>
      <c r="B776" t="s">
        <v>10</v>
      </c>
      <c r="C776" t="s">
        <v>27</v>
      </c>
      <c r="D776">
        <f>VLOOKUP(Table1[[#This Row],[Product]],'Income Statements'!$C$4:$E$7,3,TRUE)</f>
        <v>35</v>
      </c>
      <c r="E776" t="s">
        <v>28</v>
      </c>
      <c r="F776" t="s">
        <v>7</v>
      </c>
      <c r="G776">
        <v>16</v>
      </c>
      <c r="H776">
        <f>Table1[[#This Row],[Price]]*Table1[[#This Row],[Unit]]</f>
        <v>560</v>
      </c>
      <c r="I776">
        <f>IF(Table1[[#This Row],[Region]]="West",Table1[[#This Row],[Total]]*0.9,IF(Table1[[#This Row],[Month]]="Dec",Table1[[#This Row],[Total]]*0.9,0))</f>
        <v>0</v>
      </c>
      <c r="J776">
        <f>Table1[[#This Row],[Total]]-Table1[[#This Row],[Discount]]</f>
        <v>560</v>
      </c>
    </row>
    <row r="777" spans="1:10">
      <c r="A777">
        <v>832</v>
      </c>
      <c r="B777" t="s">
        <v>10</v>
      </c>
      <c r="C777" t="s">
        <v>15</v>
      </c>
      <c r="D777">
        <f>VLOOKUP(Table1[[#This Row],[Product]],'Income Statements'!$C$4:$E$7,3,TRUE)</f>
        <v>48</v>
      </c>
      <c r="E777" t="s">
        <v>28</v>
      </c>
      <c r="F777" t="s">
        <v>7</v>
      </c>
      <c r="G777">
        <v>30</v>
      </c>
      <c r="H777">
        <f>Table1[[#This Row],[Price]]*Table1[[#This Row],[Unit]]</f>
        <v>1440</v>
      </c>
      <c r="I777">
        <f>IF(Table1[[#This Row],[Region]]="West",Table1[[#This Row],[Total]]*0.9,IF(Table1[[#This Row],[Month]]="Dec",Table1[[#This Row],[Total]]*0.9,0))</f>
        <v>0</v>
      </c>
      <c r="J777">
        <f>Table1[[#This Row],[Total]]-Table1[[#This Row],[Discount]]</f>
        <v>1440</v>
      </c>
    </row>
    <row r="778" spans="1:10">
      <c r="A778">
        <v>914</v>
      </c>
      <c r="B778" t="s">
        <v>10</v>
      </c>
      <c r="C778" t="s">
        <v>8</v>
      </c>
      <c r="D778">
        <f>VLOOKUP(Table1[[#This Row],[Product]],'Income Statements'!$C$4:$E$7,3,TRUE)</f>
        <v>46</v>
      </c>
      <c r="E778" t="s">
        <v>28</v>
      </c>
      <c r="F778" t="s">
        <v>25</v>
      </c>
      <c r="G778">
        <v>39</v>
      </c>
      <c r="H778">
        <f>Table1[[#This Row],[Price]]*Table1[[#This Row],[Unit]]</f>
        <v>1794</v>
      </c>
      <c r="I778">
        <f>IF(Table1[[#This Row],[Region]]="West",Table1[[#This Row],[Total]]*0.9,IF(Table1[[#This Row],[Month]]="Dec",Table1[[#This Row],[Total]]*0.9,0))</f>
        <v>1614.6000000000001</v>
      </c>
      <c r="J778">
        <f>Table1[[#This Row],[Total]]-Table1[[#This Row],[Discount]]</f>
        <v>179.39999999999986</v>
      </c>
    </row>
    <row r="779" spans="1:10">
      <c r="A779">
        <v>219</v>
      </c>
      <c r="B779" t="s">
        <v>10</v>
      </c>
      <c r="C779" t="s">
        <v>27</v>
      </c>
      <c r="D779">
        <f>VLOOKUP(Table1[[#This Row],[Product]],'Income Statements'!$C$4:$E$7,3,TRUE)</f>
        <v>35</v>
      </c>
      <c r="E779" t="s">
        <v>20</v>
      </c>
      <c r="F779" t="s">
        <v>18</v>
      </c>
      <c r="G779">
        <v>19</v>
      </c>
      <c r="H779">
        <f>Table1[[#This Row],[Price]]*Table1[[#This Row],[Unit]]</f>
        <v>665</v>
      </c>
      <c r="I779">
        <f>IF(Table1[[#This Row],[Region]]="West",Table1[[#This Row],[Total]]*0.9,IF(Table1[[#This Row],[Month]]="Dec",Table1[[#This Row],[Total]]*0.9,0))</f>
        <v>0</v>
      </c>
      <c r="J779">
        <f>Table1[[#This Row],[Total]]-Table1[[#This Row],[Discount]]</f>
        <v>665</v>
      </c>
    </row>
    <row r="780" spans="1:10">
      <c r="A780">
        <v>246</v>
      </c>
      <c r="B780" t="s">
        <v>10</v>
      </c>
      <c r="C780" t="s">
        <v>27</v>
      </c>
      <c r="D780">
        <f>VLOOKUP(Table1[[#This Row],[Product]],'Income Statements'!$C$4:$E$7,3,TRUE)</f>
        <v>35</v>
      </c>
      <c r="E780" t="s">
        <v>20</v>
      </c>
      <c r="F780" t="s">
        <v>7</v>
      </c>
      <c r="G780">
        <v>8</v>
      </c>
      <c r="H780">
        <f>Table1[[#This Row],[Price]]*Table1[[#This Row],[Unit]]</f>
        <v>280</v>
      </c>
      <c r="I780">
        <f>IF(Table1[[#This Row],[Region]]="West",Table1[[#This Row],[Total]]*0.9,IF(Table1[[#This Row],[Month]]="Dec",Table1[[#This Row],[Total]]*0.9,0))</f>
        <v>0</v>
      </c>
      <c r="J780">
        <f>Table1[[#This Row],[Total]]-Table1[[#This Row],[Discount]]</f>
        <v>280</v>
      </c>
    </row>
    <row r="781" spans="1:10">
      <c r="A781">
        <v>390</v>
      </c>
      <c r="B781" t="s">
        <v>10</v>
      </c>
      <c r="C781" t="s">
        <v>12</v>
      </c>
      <c r="D781">
        <f>VLOOKUP(Table1[[#This Row],[Product]],'Income Statements'!$C$4:$E$7,3,TRUE)</f>
        <v>62</v>
      </c>
      <c r="E781" t="s">
        <v>20</v>
      </c>
      <c r="F781" t="s">
        <v>11</v>
      </c>
      <c r="G781">
        <v>27</v>
      </c>
      <c r="H781">
        <f>Table1[[#This Row],[Price]]*Table1[[#This Row],[Unit]]</f>
        <v>1674</v>
      </c>
      <c r="I781">
        <f>IF(Table1[[#This Row],[Region]]="West",Table1[[#This Row],[Total]]*0.9,IF(Table1[[#This Row],[Month]]="Dec",Table1[[#This Row],[Total]]*0.9,0))</f>
        <v>0</v>
      </c>
      <c r="J781">
        <f>Table1[[#This Row],[Total]]-Table1[[#This Row],[Discount]]</f>
        <v>1674</v>
      </c>
    </row>
    <row r="782" spans="1:10">
      <c r="A782">
        <v>581</v>
      </c>
      <c r="B782" t="s">
        <v>10</v>
      </c>
      <c r="C782" t="s">
        <v>15</v>
      </c>
      <c r="D782">
        <f>VLOOKUP(Table1[[#This Row],[Product]],'Income Statements'!$C$4:$E$7,3,TRUE)</f>
        <v>48</v>
      </c>
      <c r="E782" t="s">
        <v>20</v>
      </c>
      <c r="F782" t="s">
        <v>7</v>
      </c>
      <c r="G782">
        <v>21</v>
      </c>
      <c r="H782">
        <f>Table1[[#This Row],[Price]]*Table1[[#This Row],[Unit]]</f>
        <v>1008</v>
      </c>
      <c r="I782">
        <f>IF(Table1[[#This Row],[Region]]="West",Table1[[#This Row],[Total]]*0.9,IF(Table1[[#This Row],[Month]]="Dec",Table1[[#This Row],[Total]]*0.9,0))</f>
        <v>0</v>
      </c>
      <c r="J782">
        <f>Table1[[#This Row],[Total]]-Table1[[#This Row],[Discount]]</f>
        <v>1008</v>
      </c>
    </row>
    <row r="783" spans="1:10">
      <c r="A783">
        <v>635</v>
      </c>
      <c r="B783" t="s">
        <v>10</v>
      </c>
      <c r="C783" t="s">
        <v>15</v>
      </c>
      <c r="D783">
        <f>VLOOKUP(Table1[[#This Row],[Product]],'Income Statements'!$C$4:$E$7,3,TRUE)</f>
        <v>48</v>
      </c>
      <c r="E783" t="s">
        <v>20</v>
      </c>
      <c r="F783" t="s">
        <v>25</v>
      </c>
      <c r="G783">
        <v>4</v>
      </c>
      <c r="H783">
        <f>Table1[[#This Row],[Price]]*Table1[[#This Row],[Unit]]</f>
        <v>192</v>
      </c>
      <c r="I783">
        <f>IF(Table1[[#This Row],[Region]]="West",Table1[[#This Row],[Total]]*0.9,IF(Table1[[#This Row],[Month]]="Dec",Table1[[#This Row],[Total]]*0.9,0))</f>
        <v>172.8</v>
      </c>
      <c r="J783">
        <f>Table1[[#This Row],[Total]]-Table1[[#This Row],[Discount]]</f>
        <v>19.199999999999989</v>
      </c>
    </row>
    <row r="784" spans="1:10">
      <c r="A784">
        <v>978</v>
      </c>
      <c r="B784" t="s">
        <v>10</v>
      </c>
      <c r="C784" t="s">
        <v>12</v>
      </c>
      <c r="D784">
        <f>VLOOKUP(Table1[[#This Row],[Product]],'Income Statements'!$C$4:$E$7,3,TRUE)</f>
        <v>62</v>
      </c>
      <c r="E784" t="s">
        <v>20</v>
      </c>
      <c r="F784" t="s">
        <v>11</v>
      </c>
      <c r="G784">
        <v>24</v>
      </c>
      <c r="H784">
        <f>Table1[[#This Row],[Price]]*Table1[[#This Row],[Unit]]</f>
        <v>1488</v>
      </c>
      <c r="I784">
        <f>IF(Table1[[#This Row],[Region]]="West",Table1[[#This Row],[Total]]*0.9,IF(Table1[[#This Row],[Month]]="Dec",Table1[[#This Row],[Total]]*0.9,0))</f>
        <v>0</v>
      </c>
      <c r="J784">
        <f>Table1[[#This Row],[Total]]-Table1[[#This Row],[Discount]]</f>
        <v>1488</v>
      </c>
    </row>
    <row r="785" spans="1:10">
      <c r="A785">
        <v>180</v>
      </c>
      <c r="B785" t="s">
        <v>10</v>
      </c>
      <c r="C785" t="s">
        <v>8</v>
      </c>
      <c r="D785">
        <f>VLOOKUP(Table1[[#This Row],[Product]],'Income Statements'!$C$4:$E$7,3,TRUE)</f>
        <v>46</v>
      </c>
      <c r="E785" t="s">
        <v>16</v>
      </c>
      <c r="F785" t="s">
        <v>7</v>
      </c>
      <c r="G785">
        <v>50</v>
      </c>
      <c r="H785">
        <f>Table1[[#This Row],[Price]]*Table1[[#This Row],[Unit]]</f>
        <v>2300</v>
      </c>
      <c r="I785">
        <f>IF(Table1[[#This Row],[Region]]="West",Table1[[#This Row],[Total]]*0.9,IF(Table1[[#This Row],[Month]]="Dec",Table1[[#This Row],[Total]]*0.9,0))</f>
        <v>0</v>
      </c>
      <c r="J785">
        <f>Table1[[#This Row],[Total]]-Table1[[#This Row],[Discount]]</f>
        <v>2300</v>
      </c>
    </row>
    <row r="786" spans="1:10">
      <c r="A786">
        <v>282</v>
      </c>
      <c r="B786" t="s">
        <v>10</v>
      </c>
      <c r="C786" t="s">
        <v>12</v>
      </c>
      <c r="D786">
        <f>VLOOKUP(Table1[[#This Row],[Product]],'Income Statements'!$C$4:$E$7,3,TRUE)</f>
        <v>62</v>
      </c>
      <c r="E786" t="s">
        <v>16</v>
      </c>
      <c r="F786" t="s">
        <v>11</v>
      </c>
      <c r="G786">
        <v>20</v>
      </c>
      <c r="H786">
        <f>Table1[[#This Row],[Price]]*Table1[[#This Row],[Unit]]</f>
        <v>1240</v>
      </c>
      <c r="I786">
        <f>IF(Table1[[#This Row],[Region]]="West",Table1[[#This Row],[Total]]*0.9,IF(Table1[[#This Row],[Month]]="Dec",Table1[[#This Row],[Total]]*0.9,0))</f>
        <v>0</v>
      </c>
      <c r="J786">
        <f>Table1[[#This Row],[Total]]-Table1[[#This Row],[Discount]]</f>
        <v>1240</v>
      </c>
    </row>
    <row r="787" spans="1:10">
      <c r="A787">
        <v>319</v>
      </c>
      <c r="B787" t="s">
        <v>10</v>
      </c>
      <c r="C787" t="s">
        <v>15</v>
      </c>
      <c r="D787">
        <f>VLOOKUP(Table1[[#This Row],[Product]],'Income Statements'!$C$4:$E$7,3,TRUE)</f>
        <v>48</v>
      </c>
      <c r="E787" t="s">
        <v>16</v>
      </c>
      <c r="F787" t="s">
        <v>25</v>
      </c>
      <c r="G787">
        <v>18</v>
      </c>
      <c r="H787">
        <f>Table1[[#This Row],[Price]]*Table1[[#This Row],[Unit]]</f>
        <v>864</v>
      </c>
      <c r="I787">
        <f>IF(Table1[[#This Row],[Region]]="West",Table1[[#This Row],[Total]]*0.9,IF(Table1[[#This Row],[Month]]="Dec",Table1[[#This Row],[Total]]*0.9,0))</f>
        <v>777.6</v>
      </c>
      <c r="J787">
        <f>Table1[[#This Row],[Total]]-Table1[[#This Row],[Discount]]</f>
        <v>86.399999999999977</v>
      </c>
    </row>
    <row r="788" spans="1:10">
      <c r="A788">
        <v>664</v>
      </c>
      <c r="B788" t="s">
        <v>10</v>
      </c>
      <c r="C788" t="s">
        <v>27</v>
      </c>
      <c r="D788">
        <f>VLOOKUP(Table1[[#This Row],[Product]],'Income Statements'!$C$4:$E$7,3,TRUE)</f>
        <v>35</v>
      </c>
      <c r="E788" t="s">
        <v>16</v>
      </c>
      <c r="F788" t="s">
        <v>25</v>
      </c>
      <c r="G788">
        <v>32</v>
      </c>
      <c r="H788">
        <f>Table1[[#This Row],[Price]]*Table1[[#This Row],[Unit]]</f>
        <v>1120</v>
      </c>
      <c r="I788">
        <f>IF(Table1[[#This Row],[Region]]="West",Table1[[#This Row],[Total]]*0.9,IF(Table1[[#This Row],[Month]]="Dec",Table1[[#This Row],[Total]]*0.9,0))</f>
        <v>1008</v>
      </c>
      <c r="J788">
        <f>Table1[[#This Row],[Total]]-Table1[[#This Row],[Discount]]</f>
        <v>112</v>
      </c>
    </row>
    <row r="789" spans="1:10">
      <c r="A789">
        <v>768</v>
      </c>
      <c r="B789" t="s">
        <v>10</v>
      </c>
      <c r="C789" t="s">
        <v>8</v>
      </c>
      <c r="D789">
        <f>VLOOKUP(Table1[[#This Row],[Product]],'Income Statements'!$C$4:$E$7,3,TRUE)</f>
        <v>46</v>
      </c>
      <c r="E789" t="s">
        <v>16</v>
      </c>
      <c r="F789" t="s">
        <v>7</v>
      </c>
      <c r="G789">
        <v>21</v>
      </c>
      <c r="H789">
        <f>Table1[[#This Row],[Price]]*Table1[[#This Row],[Unit]]</f>
        <v>966</v>
      </c>
      <c r="I789">
        <f>IF(Table1[[#This Row],[Region]]="West",Table1[[#This Row],[Total]]*0.9,IF(Table1[[#This Row],[Month]]="Dec",Table1[[#This Row],[Total]]*0.9,0))</f>
        <v>0</v>
      </c>
      <c r="J789">
        <f>Table1[[#This Row],[Total]]-Table1[[#This Row],[Discount]]</f>
        <v>966</v>
      </c>
    </row>
    <row r="790" spans="1:10">
      <c r="A790">
        <v>964</v>
      </c>
      <c r="B790" t="s">
        <v>10</v>
      </c>
      <c r="C790" t="s">
        <v>8</v>
      </c>
      <c r="D790">
        <f>VLOOKUP(Table1[[#This Row],[Product]],'Income Statements'!$C$4:$E$7,3,TRUE)</f>
        <v>46</v>
      </c>
      <c r="E790" t="s">
        <v>16</v>
      </c>
      <c r="F790" t="s">
        <v>25</v>
      </c>
      <c r="G790">
        <v>26</v>
      </c>
      <c r="H790">
        <f>Table1[[#This Row],[Price]]*Table1[[#This Row],[Unit]]</f>
        <v>1196</v>
      </c>
      <c r="I790">
        <f>IF(Table1[[#This Row],[Region]]="West",Table1[[#This Row],[Total]]*0.9,IF(Table1[[#This Row],[Month]]="Dec",Table1[[#This Row],[Total]]*0.9,0))</f>
        <v>1076.4000000000001</v>
      </c>
      <c r="J790">
        <f>Table1[[#This Row],[Total]]-Table1[[#This Row],[Discount]]</f>
        <v>119.59999999999991</v>
      </c>
    </row>
    <row r="791" spans="1:10">
      <c r="A791">
        <v>114</v>
      </c>
      <c r="B791" t="s">
        <v>10</v>
      </c>
      <c r="C791" t="s">
        <v>8</v>
      </c>
      <c r="D791">
        <f>VLOOKUP(Table1[[#This Row],[Product]],'Income Statements'!$C$4:$E$7,3,TRUE)</f>
        <v>46</v>
      </c>
      <c r="E791" t="s">
        <v>35</v>
      </c>
      <c r="F791" t="s">
        <v>7</v>
      </c>
      <c r="G791">
        <v>27</v>
      </c>
      <c r="H791">
        <f>Table1[[#This Row],[Price]]*Table1[[#This Row],[Unit]]</f>
        <v>1242</v>
      </c>
      <c r="I791">
        <f>IF(Table1[[#This Row],[Region]]="West",Table1[[#This Row],[Total]]*0.9,IF(Table1[[#This Row],[Month]]="Dec",Table1[[#This Row],[Total]]*0.9,0))</f>
        <v>0</v>
      </c>
      <c r="J791">
        <f>Table1[[#This Row],[Total]]-Table1[[#This Row],[Discount]]</f>
        <v>1242</v>
      </c>
    </row>
    <row r="792" spans="1:10">
      <c r="A792">
        <v>153</v>
      </c>
      <c r="B792" t="s">
        <v>10</v>
      </c>
      <c r="C792" t="s">
        <v>8</v>
      </c>
      <c r="D792">
        <f>VLOOKUP(Table1[[#This Row],[Product]],'Income Statements'!$C$4:$E$7,3,TRUE)</f>
        <v>46</v>
      </c>
      <c r="E792" t="s">
        <v>35</v>
      </c>
      <c r="F792" t="s">
        <v>25</v>
      </c>
      <c r="G792">
        <v>1</v>
      </c>
      <c r="H792">
        <f>Table1[[#This Row],[Price]]*Table1[[#This Row],[Unit]]</f>
        <v>46</v>
      </c>
      <c r="I792">
        <f>IF(Table1[[#This Row],[Region]]="West",Table1[[#This Row],[Total]]*0.9,IF(Table1[[#This Row],[Month]]="Dec",Table1[[#This Row],[Total]]*0.9,0))</f>
        <v>41.4</v>
      </c>
      <c r="J792">
        <f>Table1[[#This Row],[Total]]-Table1[[#This Row],[Discount]]</f>
        <v>4.6000000000000014</v>
      </c>
    </row>
    <row r="793" spans="1:10">
      <c r="A793">
        <v>196</v>
      </c>
      <c r="B793" t="s">
        <v>10</v>
      </c>
      <c r="C793" t="s">
        <v>27</v>
      </c>
      <c r="D793">
        <f>VLOOKUP(Table1[[#This Row],[Product]],'Income Statements'!$C$4:$E$7,3,TRUE)</f>
        <v>35</v>
      </c>
      <c r="E793" t="s">
        <v>35</v>
      </c>
      <c r="F793" t="s">
        <v>18</v>
      </c>
      <c r="G793">
        <v>37</v>
      </c>
      <c r="H793">
        <f>Table1[[#This Row],[Price]]*Table1[[#This Row],[Unit]]</f>
        <v>1295</v>
      </c>
      <c r="I793">
        <f>IF(Table1[[#This Row],[Region]]="West",Table1[[#This Row],[Total]]*0.9,IF(Table1[[#This Row],[Month]]="Dec",Table1[[#This Row],[Total]]*0.9,0))</f>
        <v>0</v>
      </c>
      <c r="J793">
        <f>Table1[[#This Row],[Total]]-Table1[[#This Row],[Discount]]</f>
        <v>1295</v>
      </c>
    </row>
    <row r="794" spans="1:10">
      <c r="A794">
        <v>235</v>
      </c>
      <c r="B794" t="s">
        <v>10</v>
      </c>
      <c r="C794" t="s">
        <v>15</v>
      </c>
      <c r="D794">
        <f>VLOOKUP(Table1[[#This Row],[Product]],'Income Statements'!$C$4:$E$7,3,TRUE)</f>
        <v>48</v>
      </c>
      <c r="E794" t="s">
        <v>35</v>
      </c>
      <c r="F794" t="s">
        <v>25</v>
      </c>
      <c r="G794">
        <v>33</v>
      </c>
      <c r="H794">
        <f>Table1[[#This Row],[Price]]*Table1[[#This Row],[Unit]]</f>
        <v>1584</v>
      </c>
      <c r="I794">
        <f>IF(Table1[[#This Row],[Region]]="West",Table1[[#This Row],[Total]]*0.9,IF(Table1[[#This Row],[Month]]="Dec",Table1[[#This Row],[Total]]*0.9,0))</f>
        <v>1425.6000000000001</v>
      </c>
      <c r="J794">
        <f>Table1[[#This Row],[Total]]-Table1[[#This Row],[Discount]]</f>
        <v>158.39999999999986</v>
      </c>
    </row>
    <row r="795" spans="1:10">
      <c r="A795">
        <v>383</v>
      </c>
      <c r="B795" t="s">
        <v>10</v>
      </c>
      <c r="C795" t="s">
        <v>27</v>
      </c>
      <c r="D795">
        <f>VLOOKUP(Table1[[#This Row],[Product]],'Income Statements'!$C$4:$E$7,3,TRUE)</f>
        <v>35</v>
      </c>
      <c r="E795" t="s">
        <v>35</v>
      </c>
      <c r="F795" t="s">
        <v>7</v>
      </c>
      <c r="G795">
        <v>10</v>
      </c>
      <c r="H795">
        <f>Table1[[#This Row],[Price]]*Table1[[#This Row],[Unit]]</f>
        <v>350</v>
      </c>
      <c r="I795">
        <f>IF(Table1[[#This Row],[Region]]="West",Table1[[#This Row],[Total]]*0.9,IF(Table1[[#This Row],[Month]]="Dec",Table1[[#This Row],[Total]]*0.9,0))</f>
        <v>0</v>
      </c>
      <c r="J795">
        <f>Table1[[#This Row],[Total]]-Table1[[#This Row],[Discount]]</f>
        <v>350</v>
      </c>
    </row>
    <row r="796" spans="1:10">
      <c r="A796">
        <v>412</v>
      </c>
      <c r="B796" t="s">
        <v>10</v>
      </c>
      <c r="C796" t="s">
        <v>12</v>
      </c>
      <c r="D796">
        <f>VLOOKUP(Table1[[#This Row],[Product]],'Income Statements'!$C$4:$E$7,3,TRUE)</f>
        <v>62</v>
      </c>
      <c r="E796" t="s">
        <v>35</v>
      </c>
      <c r="F796" t="s">
        <v>18</v>
      </c>
      <c r="G796">
        <v>47</v>
      </c>
      <c r="H796">
        <f>Table1[[#This Row],[Price]]*Table1[[#This Row],[Unit]]</f>
        <v>2914</v>
      </c>
      <c r="I796">
        <f>IF(Table1[[#This Row],[Region]]="West",Table1[[#This Row],[Total]]*0.9,IF(Table1[[#This Row],[Month]]="Dec",Table1[[#This Row],[Total]]*0.9,0))</f>
        <v>0</v>
      </c>
      <c r="J796">
        <f>Table1[[#This Row],[Total]]-Table1[[#This Row],[Discount]]</f>
        <v>2914</v>
      </c>
    </row>
    <row r="797" spans="1:10">
      <c r="A797">
        <v>71</v>
      </c>
      <c r="B797" t="s">
        <v>10</v>
      </c>
      <c r="C797" t="s">
        <v>8</v>
      </c>
      <c r="D797">
        <f>VLOOKUP(Table1[[#This Row],[Product]],'Income Statements'!$C$4:$E$7,3,TRUE)</f>
        <v>46</v>
      </c>
      <c r="E797" t="s">
        <v>37</v>
      </c>
      <c r="F797" t="s">
        <v>25</v>
      </c>
      <c r="G797">
        <v>44</v>
      </c>
      <c r="H797">
        <f>Table1[[#This Row],[Price]]*Table1[[#This Row],[Unit]]</f>
        <v>2024</v>
      </c>
      <c r="I797">
        <f>IF(Table1[[#This Row],[Region]]="West",Table1[[#This Row],[Total]]*0.9,IF(Table1[[#This Row],[Month]]="Dec",Table1[[#This Row],[Total]]*0.9,0))</f>
        <v>1821.6000000000001</v>
      </c>
      <c r="J797">
        <f>Table1[[#This Row],[Total]]-Table1[[#This Row],[Discount]]</f>
        <v>202.39999999999986</v>
      </c>
    </row>
    <row r="798" spans="1:10">
      <c r="A798">
        <v>110</v>
      </c>
      <c r="B798" t="s">
        <v>10</v>
      </c>
      <c r="C798" t="s">
        <v>12</v>
      </c>
      <c r="D798">
        <f>VLOOKUP(Table1[[#This Row],[Product]],'Income Statements'!$C$4:$E$7,3,TRUE)</f>
        <v>62</v>
      </c>
      <c r="E798" t="s">
        <v>37</v>
      </c>
      <c r="F798" t="s">
        <v>11</v>
      </c>
      <c r="G798">
        <v>3</v>
      </c>
      <c r="H798">
        <f>Table1[[#This Row],[Price]]*Table1[[#This Row],[Unit]]</f>
        <v>186</v>
      </c>
      <c r="I798">
        <f>IF(Table1[[#This Row],[Region]]="West",Table1[[#This Row],[Total]]*0.9,IF(Table1[[#This Row],[Month]]="Dec",Table1[[#This Row],[Total]]*0.9,0))</f>
        <v>0</v>
      </c>
      <c r="J798">
        <f>Table1[[#This Row],[Total]]-Table1[[#This Row],[Discount]]</f>
        <v>186</v>
      </c>
    </row>
    <row r="799" spans="1:10">
      <c r="A799">
        <v>160</v>
      </c>
      <c r="B799" t="s">
        <v>10</v>
      </c>
      <c r="C799" t="s">
        <v>8</v>
      </c>
      <c r="D799">
        <f>VLOOKUP(Table1[[#This Row],[Product]],'Income Statements'!$C$4:$E$7,3,TRUE)</f>
        <v>46</v>
      </c>
      <c r="E799" t="s">
        <v>37</v>
      </c>
      <c r="F799" t="s">
        <v>7</v>
      </c>
      <c r="G799">
        <v>23</v>
      </c>
      <c r="H799">
        <f>Table1[[#This Row],[Price]]*Table1[[#This Row],[Unit]]</f>
        <v>1058</v>
      </c>
      <c r="I799">
        <f>IF(Table1[[#This Row],[Region]]="West",Table1[[#This Row],[Total]]*0.9,IF(Table1[[#This Row],[Month]]="Dec",Table1[[#This Row],[Total]]*0.9,0))</f>
        <v>0</v>
      </c>
      <c r="J799">
        <f>Table1[[#This Row],[Total]]-Table1[[#This Row],[Discount]]</f>
        <v>1058</v>
      </c>
    </row>
    <row r="800" spans="1:10">
      <c r="A800">
        <v>439</v>
      </c>
      <c r="B800" t="s">
        <v>10</v>
      </c>
      <c r="C800" t="s">
        <v>8</v>
      </c>
      <c r="D800">
        <f>VLOOKUP(Table1[[#This Row],[Product]],'Income Statements'!$C$4:$E$7,3,TRUE)</f>
        <v>46</v>
      </c>
      <c r="E800" t="s">
        <v>37</v>
      </c>
      <c r="F800" t="s">
        <v>7</v>
      </c>
      <c r="G800">
        <v>29</v>
      </c>
      <c r="H800">
        <f>Table1[[#This Row],[Price]]*Table1[[#This Row],[Unit]]</f>
        <v>1334</v>
      </c>
      <c r="I800">
        <f>IF(Table1[[#This Row],[Region]]="West",Table1[[#This Row],[Total]]*0.9,IF(Table1[[#This Row],[Month]]="Dec",Table1[[#This Row],[Total]]*0.9,0))</f>
        <v>0</v>
      </c>
      <c r="J800">
        <f>Table1[[#This Row],[Total]]-Table1[[#This Row],[Discount]]</f>
        <v>1334</v>
      </c>
    </row>
    <row r="801" spans="1:10">
      <c r="A801">
        <v>521</v>
      </c>
      <c r="B801" t="s">
        <v>10</v>
      </c>
      <c r="C801" t="s">
        <v>8</v>
      </c>
      <c r="D801">
        <f>VLOOKUP(Table1[[#This Row],[Product]],'Income Statements'!$C$4:$E$7,3,TRUE)</f>
        <v>46</v>
      </c>
      <c r="E801" t="s">
        <v>37</v>
      </c>
      <c r="F801" t="s">
        <v>25</v>
      </c>
      <c r="G801">
        <v>18</v>
      </c>
      <c r="H801">
        <f>Table1[[#This Row],[Price]]*Table1[[#This Row],[Unit]]</f>
        <v>828</v>
      </c>
      <c r="I801">
        <f>IF(Table1[[#This Row],[Region]]="West",Table1[[#This Row],[Total]]*0.9,IF(Table1[[#This Row],[Month]]="Dec",Table1[[#This Row],[Total]]*0.9,0))</f>
        <v>745.2</v>
      </c>
      <c r="J801">
        <f>Table1[[#This Row],[Total]]-Table1[[#This Row],[Discount]]</f>
        <v>82.799999999999955</v>
      </c>
    </row>
    <row r="802" spans="1:10">
      <c r="A802">
        <v>527</v>
      </c>
      <c r="B802" t="s">
        <v>10</v>
      </c>
      <c r="C802" t="s">
        <v>8</v>
      </c>
      <c r="D802">
        <f>VLOOKUP(Table1[[#This Row],[Product]],'Income Statements'!$C$4:$E$7,3,TRUE)</f>
        <v>46</v>
      </c>
      <c r="E802" t="s">
        <v>37</v>
      </c>
      <c r="F802" t="s">
        <v>7</v>
      </c>
      <c r="G802">
        <v>34</v>
      </c>
      <c r="H802">
        <f>Table1[[#This Row],[Price]]*Table1[[#This Row],[Unit]]</f>
        <v>1564</v>
      </c>
      <c r="I802">
        <f>IF(Table1[[#This Row],[Region]]="West",Table1[[#This Row],[Total]]*0.9,IF(Table1[[#This Row],[Month]]="Dec",Table1[[#This Row],[Total]]*0.9,0))</f>
        <v>0</v>
      </c>
      <c r="J802">
        <f>Table1[[#This Row],[Total]]-Table1[[#This Row],[Discount]]</f>
        <v>1564</v>
      </c>
    </row>
    <row r="803" spans="1:10">
      <c r="A803">
        <v>885</v>
      </c>
      <c r="B803" t="s">
        <v>10</v>
      </c>
      <c r="C803" t="s">
        <v>8</v>
      </c>
      <c r="D803">
        <f>VLOOKUP(Table1[[#This Row],[Product]],'Income Statements'!$C$4:$E$7,3,TRUE)</f>
        <v>46</v>
      </c>
      <c r="E803" t="s">
        <v>37</v>
      </c>
      <c r="F803" t="s">
        <v>18</v>
      </c>
      <c r="G803">
        <v>26</v>
      </c>
      <c r="H803">
        <f>Table1[[#This Row],[Price]]*Table1[[#This Row],[Unit]]</f>
        <v>1196</v>
      </c>
      <c r="I803">
        <f>IF(Table1[[#This Row],[Region]]="West",Table1[[#This Row],[Total]]*0.9,IF(Table1[[#This Row],[Month]]="Dec",Table1[[#This Row],[Total]]*0.9,0))</f>
        <v>0</v>
      </c>
      <c r="J803">
        <f>Table1[[#This Row],[Total]]-Table1[[#This Row],[Discount]]</f>
        <v>1196</v>
      </c>
    </row>
    <row r="804" spans="1:10">
      <c r="A804">
        <v>2</v>
      </c>
      <c r="B804" t="s">
        <v>10</v>
      </c>
      <c r="C804" t="s">
        <v>12</v>
      </c>
      <c r="D804">
        <f>VLOOKUP(Table1[[#This Row],[Product]],'Income Statements'!$C$4:$E$7,3,TRUE)</f>
        <v>62</v>
      </c>
      <c r="E804" t="s">
        <v>13</v>
      </c>
      <c r="F804" t="s">
        <v>11</v>
      </c>
      <c r="G804">
        <v>19</v>
      </c>
      <c r="H804">
        <f>Table1[[#This Row],[Price]]*Table1[[#This Row],[Unit]]</f>
        <v>1178</v>
      </c>
      <c r="I804">
        <f>IF(Table1[[#This Row],[Region]]="West",Table1[[#This Row],[Total]]*0.9,IF(Table1[[#This Row],[Month]]="Dec",Table1[[#This Row],[Total]]*0.9,0))</f>
        <v>0</v>
      </c>
      <c r="J804">
        <f>Table1[[#This Row],[Total]]-Table1[[#This Row],[Discount]]</f>
        <v>1178</v>
      </c>
    </row>
    <row r="805" spans="1:10">
      <c r="A805">
        <v>190</v>
      </c>
      <c r="B805" t="s">
        <v>10</v>
      </c>
      <c r="C805" t="s">
        <v>12</v>
      </c>
      <c r="D805">
        <f>VLOOKUP(Table1[[#This Row],[Product]],'Income Statements'!$C$4:$E$7,3,TRUE)</f>
        <v>62</v>
      </c>
      <c r="E805" t="s">
        <v>13</v>
      </c>
      <c r="F805" t="s">
        <v>7</v>
      </c>
      <c r="G805">
        <v>12</v>
      </c>
      <c r="H805">
        <f>Table1[[#This Row],[Price]]*Table1[[#This Row],[Unit]]</f>
        <v>744</v>
      </c>
      <c r="I805">
        <f>IF(Table1[[#This Row],[Region]]="West",Table1[[#This Row],[Total]]*0.9,IF(Table1[[#This Row],[Month]]="Dec",Table1[[#This Row],[Total]]*0.9,0))</f>
        <v>0</v>
      </c>
      <c r="J805">
        <f>Table1[[#This Row],[Total]]-Table1[[#This Row],[Discount]]</f>
        <v>744</v>
      </c>
    </row>
    <row r="806" spans="1:10">
      <c r="A806">
        <v>236</v>
      </c>
      <c r="B806" t="s">
        <v>10</v>
      </c>
      <c r="C806" t="s">
        <v>15</v>
      </c>
      <c r="D806">
        <f>VLOOKUP(Table1[[#This Row],[Product]],'Income Statements'!$C$4:$E$7,3,TRUE)</f>
        <v>48</v>
      </c>
      <c r="E806" t="s">
        <v>13</v>
      </c>
      <c r="F806" t="s">
        <v>25</v>
      </c>
      <c r="G806">
        <v>5</v>
      </c>
      <c r="H806">
        <f>Table1[[#This Row],[Price]]*Table1[[#This Row],[Unit]]</f>
        <v>240</v>
      </c>
      <c r="I806">
        <f>IF(Table1[[#This Row],[Region]]="West",Table1[[#This Row],[Total]]*0.9,IF(Table1[[#This Row],[Month]]="Dec",Table1[[#This Row],[Total]]*0.9,0))</f>
        <v>216</v>
      </c>
      <c r="J806">
        <f>Table1[[#This Row],[Total]]-Table1[[#This Row],[Discount]]</f>
        <v>24</v>
      </c>
    </row>
    <row r="807" spans="1:10">
      <c r="A807">
        <v>461</v>
      </c>
      <c r="B807" t="s">
        <v>10</v>
      </c>
      <c r="C807" t="s">
        <v>15</v>
      </c>
      <c r="D807">
        <f>VLOOKUP(Table1[[#This Row],[Product]],'Income Statements'!$C$4:$E$7,3,TRUE)</f>
        <v>48</v>
      </c>
      <c r="E807" t="s">
        <v>13</v>
      </c>
      <c r="F807" t="s">
        <v>7</v>
      </c>
      <c r="G807">
        <v>27</v>
      </c>
      <c r="H807">
        <f>Table1[[#This Row],[Price]]*Table1[[#This Row],[Unit]]</f>
        <v>1296</v>
      </c>
      <c r="I807">
        <f>IF(Table1[[#This Row],[Region]]="West",Table1[[#This Row],[Total]]*0.9,IF(Table1[[#This Row],[Month]]="Dec",Table1[[#This Row],[Total]]*0.9,0))</f>
        <v>0</v>
      </c>
      <c r="J807">
        <f>Table1[[#This Row],[Total]]-Table1[[#This Row],[Discount]]</f>
        <v>1296</v>
      </c>
    </row>
    <row r="808" spans="1:10">
      <c r="A808">
        <v>476</v>
      </c>
      <c r="B808" t="s">
        <v>10</v>
      </c>
      <c r="C808" t="s">
        <v>15</v>
      </c>
      <c r="D808">
        <f>VLOOKUP(Table1[[#This Row],[Product]],'Income Statements'!$C$4:$E$7,3,TRUE)</f>
        <v>48</v>
      </c>
      <c r="E808" t="s">
        <v>13</v>
      </c>
      <c r="F808" t="s">
        <v>7</v>
      </c>
      <c r="G808">
        <v>27</v>
      </c>
      <c r="H808">
        <f>Table1[[#This Row],[Price]]*Table1[[#This Row],[Unit]]</f>
        <v>1296</v>
      </c>
      <c r="I808">
        <f>IF(Table1[[#This Row],[Region]]="West",Table1[[#This Row],[Total]]*0.9,IF(Table1[[#This Row],[Month]]="Dec",Table1[[#This Row],[Total]]*0.9,0))</f>
        <v>0</v>
      </c>
      <c r="J808">
        <f>Table1[[#This Row],[Total]]-Table1[[#This Row],[Discount]]</f>
        <v>1296</v>
      </c>
    </row>
    <row r="809" spans="1:10">
      <c r="A809">
        <v>479</v>
      </c>
      <c r="B809" t="s">
        <v>10</v>
      </c>
      <c r="C809" t="s">
        <v>8</v>
      </c>
      <c r="D809">
        <f>VLOOKUP(Table1[[#This Row],[Product]],'Income Statements'!$C$4:$E$7,3,TRUE)</f>
        <v>46</v>
      </c>
      <c r="E809" t="s">
        <v>13</v>
      </c>
      <c r="F809" t="s">
        <v>7</v>
      </c>
      <c r="G809">
        <v>20</v>
      </c>
      <c r="H809">
        <f>Table1[[#This Row],[Price]]*Table1[[#This Row],[Unit]]</f>
        <v>920</v>
      </c>
      <c r="I809">
        <f>IF(Table1[[#This Row],[Region]]="West",Table1[[#This Row],[Total]]*0.9,IF(Table1[[#This Row],[Month]]="Dec",Table1[[#This Row],[Total]]*0.9,0))</f>
        <v>0</v>
      </c>
      <c r="J809">
        <f>Table1[[#This Row],[Total]]-Table1[[#This Row],[Discount]]</f>
        <v>920</v>
      </c>
    </row>
    <row r="810" spans="1:10">
      <c r="A810">
        <v>488</v>
      </c>
      <c r="B810" t="s">
        <v>10</v>
      </c>
      <c r="C810" t="s">
        <v>12</v>
      </c>
      <c r="D810">
        <f>VLOOKUP(Table1[[#This Row],[Product]],'Income Statements'!$C$4:$E$7,3,TRUE)</f>
        <v>62</v>
      </c>
      <c r="E810" t="s">
        <v>13</v>
      </c>
      <c r="F810" t="s">
        <v>11</v>
      </c>
      <c r="G810">
        <v>34</v>
      </c>
      <c r="H810">
        <f>Table1[[#This Row],[Price]]*Table1[[#This Row],[Unit]]</f>
        <v>2108</v>
      </c>
      <c r="I810">
        <f>IF(Table1[[#This Row],[Region]]="West",Table1[[#This Row],[Total]]*0.9,IF(Table1[[#This Row],[Month]]="Dec",Table1[[#This Row],[Total]]*0.9,0))</f>
        <v>0</v>
      </c>
      <c r="J810">
        <f>Table1[[#This Row],[Total]]-Table1[[#This Row],[Discount]]</f>
        <v>2108</v>
      </c>
    </row>
    <row r="811" spans="1:10">
      <c r="A811">
        <v>648</v>
      </c>
      <c r="B811" t="s">
        <v>10</v>
      </c>
      <c r="C811" t="s">
        <v>8</v>
      </c>
      <c r="D811">
        <f>VLOOKUP(Table1[[#This Row],[Product]],'Income Statements'!$C$4:$E$7,3,TRUE)</f>
        <v>46</v>
      </c>
      <c r="E811" t="s">
        <v>13</v>
      </c>
      <c r="F811" t="s">
        <v>25</v>
      </c>
      <c r="G811">
        <v>13</v>
      </c>
      <c r="H811">
        <f>Table1[[#This Row],[Price]]*Table1[[#This Row],[Unit]]</f>
        <v>598</v>
      </c>
      <c r="I811">
        <f>IF(Table1[[#This Row],[Region]]="West",Table1[[#This Row],[Total]]*0.9,IF(Table1[[#This Row],[Month]]="Dec",Table1[[#This Row],[Total]]*0.9,0))</f>
        <v>538.20000000000005</v>
      </c>
      <c r="J811">
        <f>Table1[[#This Row],[Total]]-Table1[[#This Row],[Discount]]</f>
        <v>59.799999999999955</v>
      </c>
    </row>
    <row r="812" spans="1:10">
      <c r="A812">
        <v>810</v>
      </c>
      <c r="B812" t="s">
        <v>10</v>
      </c>
      <c r="C812" t="s">
        <v>12</v>
      </c>
      <c r="D812">
        <f>VLOOKUP(Table1[[#This Row],[Product]],'Income Statements'!$C$4:$E$7,3,TRUE)</f>
        <v>62</v>
      </c>
      <c r="E812" t="s">
        <v>13</v>
      </c>
      <c r="F812" t="s">
        <v>25</v>
      </c>
      <c r="G812">
        <v>13</v>
      </c>
      <c r="H812">
        <f>Table1[[#This Row],[Price]]*Table1[[#This Row],[Unit]]</f>
        <v>806</v>
      </c>
      <c r="I812">
        <f>IF(Table1[[#This Row],[Region]]="West",Table1[[#This Row],[Total]]*0.9,IF(Table1[[#This Row],[Month]]="Dec",Table1[[#This Row],[Total]]*0.9,0))</f>
        <v>725.4</v>
      </c>
      <c r="J812">
        <f>Table1[[#This Row],[Total]]-Table1[[#This Row],[Discount]]</f>
        <v>80.600000000000023</v>
      </c>
    </row>
    <row r="813" spans="1:10">
      <c r="A813">
        <v>96</v>
      </c>
      <c r="B813" t="s">
        <v>10</v>
      </c>
      <c r="C813" t="s">
        <v>27</v>
      </c>
      <c r="D813">
        <f>VLOOKUP(Table1[[#This Row],[Product]],'Income Statements'!$C$4:$E$7,3,TRUE)</f>
        <v>35</v>
      </c>
      <c r="E813" t="s">
        <v>33</v>
      </c>
      <c r="F813" t="s">
        <v>7</v>
      </c>
      <c r="G813">
        <v>27</v>
      </c>
      <c r="H813">
        <f>Table1[[#This Row],[Price]]*Table1[[#This Row],[Unit]]</f>
        <v>945</v>
      </c>
      <c r="I813">
        <f>IF(Table1[[#This Row],[Region]]="West",Table1[[#This Row],[Total]]*0.9,IF(Table1[[#This Row],[Month]]="Dec",Table1[[#This Row],[Total]]*0.9,0))</f>
        <v>0</v>
      </c>
      <c r="J813">
        <f>Table1[[#This Row],[Total]]-Table1[[#This Row],[Discount]]</f>
        <v>945</v>
      </c>
    </row>
    <row r="814" spans="1:10">
      <c r="A814">
        <v>470</v>
      </c>
      <c r="B814" t="s">
        <v>10</v>
      </c>
      <c r="C814" t="s">
        <v>12</v>
      </c>
      <c r="D814">
        <f>VLOOKUP(Table1[[#This Row],[Product]],'Income Statements'!$C$4:$E$7,3,TRUE)</f>
        <v>62</v>
      </c>
      <c r="E814" t="s">
        <v>33</v>
      </c>
      <c r="F814" t="s">
        <v>25</v>
      </c>
      <c r="G814">
        <v>35</v>
      </c>
      <c r="H814">
        <f>Table1[[#This Row],[Price]]*Table1[[#This Row],[Unit]]</f>
        <v>2170</v>
      </c>
      <c r="I814">
        <f>IF(Table1[[#This Row],[Region]]="West",Table1[[#This Row],[Total]]*0.9,IF(Table1[[#This Row],[Month]]="Dec",Table1[[#This Row],[Total]]*0.9,0))</f>
        <v>1953</v>
      </c>
      <c r="J814">
        <f>Table1[[#This Row],[Total]]-Table1[[#This Row],[Discount]]</f>
        <v>217</v>
      </c>
    </row>
    <row r="815" spans="1:10">
      <c r="A815">
        <v>655</v>
      </c>
      <c r="B815" t="s">
        <v>10</v>
      </c>
      <c r="C815" t="s">
        <v>12</v>
      </c>
      <c r="D815">
        <f>VLOOKUP(Table1[[#This Row],[Product]],'Income Statements'!$C$4:$E$7,3,TRUE)</f>
        <v>62</v>
      </c>
      <c r="E815" t="s">
        <v>33</v>
      </c>
      <c r="F815" t="s">
        <v>25</v>
      </c>
      <c r="G815">
        <v>43</v>
      </c>
      <c r="H815">
        <f>Table1[[#This Row],[Price]]*Table1[[#This Row],[Unit]]</f>
        <v>2666</v>
      </c>
      <c r="I815">
        <f>IF(Table1[[#This Row],[Region]]="West",Table1[[#This Row],[Total]]*0.9,IF(Table1[[#This Row],[Month]]="Dec",Table1[[#This Row],[Total]]*0.9,0))</f>
        <v>2399.4</v>
      </c>
      <c r="J815">
        <f>Table1[[#This Row],[Total]]-Table1[[#This Row],[Discount]]</f>
        <v>266.59999999999991</v>
      </c>
    </row>
    <row r="816" spans="1:10">
      <c r="A816">
        <v>777</v>
      </c>
      <c r="B816" t="s">
        <v>10</v>
      </c>
      <c r="C816" t="s">
        <v>12</v>
      </c>
      <c r="D816">
        <f>VLOOKUP(Table1[[#This Row],[Product]],'Income Statements'!$C$4:$E$7,3,TRUE)</f>
        <v>62</v>
      </c>
      <c r="E816" t="s">
        <v>33</v>
      </c>
      <c r="F816" t="s">
        <v>7</v>
      </c>
      <c r="G816">
        <v>8</v>
      </c>
      <c r="H816">
        <f>Table1[[#This Row],[Price]]*Table1[[#This Row],[Unit]]</f>
        <v>496</v>
      </c>
      <c r="I816">
        <f>IF(Table1[[#This Row],[Region]]="West",Table1[[#This Row],[Total]]*0.9,IF(Table1[[#This Row],[Month]]="Dec",Table1[[#This Row],[Total]]*0.9,0))</f>
        <v>0</v>
      </c>
      <c r="J816">
        <f>Table1[[#This Row],[Total]]-Table1[[#This Row],[Discount]]</f>
        <v>496</v>
      </c>
    </row>
    <row r="817" spans="1:10">
      <c r="A817">
        <v>973</v>
      </c>
      <c r="B817" t="s">
        <v>10</v>
      </c>
      <c r="C817" t="s">
        <v>12</v>
      </c>
      <c r="D817">
        <f>VLOOKUP(Table1[[#This Row],[Product]],'Income Statements'!$C$4:$E$7,3,TRUE)</f>
        <v>62</v>
      </c>
      <c r="E817" t="s">
        <v>33</v>
      </c>
      <c r="F817" t="s">
        <v>11</v>
      </c>
      <c r="G817">
        <v>32</v>
      </c>
      <c r="H817">
        <f>Table1[[#This Row],[Price]]*Table1[[#This Row],[Unit]]</f>
        <v>1984</v>
      </c>
      <c r="I817">
        <f>IF(Table1[[#This Row],[Region]]="West",Table1[[#This Row],[Total]]*0.9,IF(Table1[[#This Row],[Month]]="Dec",Table1[[#This Row],[Total]]*0.9,0))</f>
        <v>0</v>
      </c>
      <c r="J817">
        <f>Table1[[#This Row],[Total]]-Table1[[#This Row],[Discount]]</f>
        <v>1984</v>
      </c>
    </row>
    <row r="818" spans="1:10">
      <c r="A818">
        <v>98</v>
      </c>
      <c r="B818" t="s">
        <v>10</v>
      </c>
      <c r="C818" t="s">
        <v>27</v>
      </c>
      <c r="D818">
        <f>VLOOKUP(Table1[[#This Row],[Product]],'Income Statements'!$C$4:$E$7,3,TRUE)</f>
        <v>35</v>
      </c>
      <c r="E818" t="s">
        <v>32</v>
      </c>
      <c r="F818" t="s">
        <v>11</v>
      </c>
      <c r="G818">
        <v>17</v>
      </c>
      <c r="H818">
        <f>Table1[[#This Row],[Price]]*Table1[[#This Row],[Unit]]</f>
        <v>595</v>
      </c>
      <c r="I818">
        <f>IF(Table1[[#This Row],[Region]]="West",Table1[[#This Row],[Total]]*0.9,IF(Table1[[#This Row],[Month]]="Dec",Table1[[#This Row],[Total]]*0.9,0))</f>
        <v>0</v>
      </c>
      <c r="J818">
        <f>Table1[[#This Row],[Total]]-Table1[[#This Row],[Discount]]</f>
        <v>595</v>
      </c>
    </row>
    <row r="819" spans="1:10">
      <c r="A819">
        <v>481</v>
      </c>
      <c r="B819" t="s">
        <v>10</v>
      </c>
      <c r="C819" t="s">
        <v>8</v>
      </c>
      <c r="D819">
        <f>VLOOKUP(Table1[[#This Row],[Product]],'Income Statements'!$C$4:$E$7,3,TRUE)</f>
        <v>46</v>
      </c>
      <c r="E819" t="s">
        <v>32</v>
      </c>
      <c r="F819" t="s">
        <v>7</v>
      </c>
      <c r="G819">
        <v>44</v>
      </c>
      <c r="H819">
        <f>Table1[[#This Row],[Price]]*Table1[[#This Row],[Unit]]</f>
        <v>2024</v>
      </c>
      <c r="I819">
        <f>IF(Table1[[#This Row],[Region]]="West",Table1[[#This Row],[Total]]*0.9,IF(Table1[[#This Row],[Month]]="Dec",Table1[[#This Row],[Total]]*0.9,0))</f>
        <v>0</v>
      </c>
      <c r="J819">
        <f>Table1[[#This Row],[Total]]-Table1[[#This Row],[Discount]]</f>
        <v>2024</v>
      </c>
    </row>
    <row r="820" spans="1:10">
      <c r="A820">
        <v>616</v>
      </c>
      <c r="B820" t="s">
        <v>10</v>
      </c>
      <c r="C820" t="s">
        <v>15</v>
      </c>
      <c r="D820">
        <f>VLOOKUP(Table1[[#This Row],[Product]],'Income Statements'!$C$4:$E$7,3,TRUE)</f>
        <v>48</v>
      </c>
      <c r="E820" t="s">
        <v>32</v>
      </c>
      <c r="F820" t="s">
        <v>25</v>
      </c>
      <c r="G820">
        <v>5</v>
      </c>
      <c r="H820">
        <f>Table1[[#This Row],[Price]]*Table1[[#This Row],[Unit]]</f>
        <v>240</v>
      </c>
      <c r="I820">
        <f>IF(Table1[[#This Row],[Region]]="West",Table1[[#This Row],[Total]]*0.9,IF(Table1[[#This Row],[Month]]="Dec",Table1[[#This Row],[Total]]*0.9,0))</f>
        <v>216</v>
      </c>
      <c r="J820">
        <f>Table1[[#This Row],[Total]]-Table1[[#This Row],[Discount]]</f>
        <v>24</v>
      </c>
    </row>
    <row r="821" spans="1:10">
      <c r="A821">
        <v>896</v>
      </c>
      <c r="B821" t="s">
        <v>10</v>
      </c>
      <c r="C821" t="s">
        <v>8</v>
      </c>
      <c r="D821">
        <f>VLOOKUP(Table1[[#This Row],[Product]],'Income Statements'!$C$4:$E$7,3,TRUE)</f>
        <v>46</v>
      </c>
      <c r="E821" t="s">
        <v>32</v>
      </c>
      <c r="F821" t="s">
        <v>7</v>
      </c>
      <c r="G821">
        <v>49</v>
      </c>
      <c r="H821">
        <f>Table1[[#This Row],[Price]]*Table1[[#This Row],[Unit]]</f>
        <v>2254</v>
      </c>
      <c r="I821">
        <f>IF(Table1[[#This Row],[Region]]="West",Table1[[#This Row],[Total]]*0.9,IF(Table1[[#This Row],[Month]]="Dec",Table1[[#This Row],[Total]]*0.9,0))</f>
        <v>0</v>
      </c>
      <c r="J821">
        <f>Table1[[#This Row],[Total]]-Table1[[#This Row],[Discount]]</f>
        <v>2254</v>
      </c>
    </row>
    <row r="822" spans="1:10">
      <c r="A822">
        <v>918</v>
      </c>
      <c r="B822" t="s">
        <v>10</v>
      </c>
      <c r="C822" t="s">
        <v>27</v>
      </c>
      <c r="D822">
        <f>VLOOKUP(Table1[[#This Row],[Product]],'Income Statements'!$C$4:$E$7,3,TRUE)</f>
        <v>35</v>
      </c>
      <c r="E822" t="s">
        <v>32</v>
      </c>
      <c r="F822" t="s">
        <v>25</v>
      </c>
      <c r="G822">
        <v>39</v>
      </c>
      <c r="H822">
        <f>Table1[[#This Row],[Price]]*Table1[[#This Row],[Unit]]</f>
        <v>1365</v>
      </c>
      <c r="I822">
        <f>IF(Table1[[#This Row],[Region]]="West",Table1[[#This Row],[Total]]*0.9,IF(Table1[[#This Row],[Month]]="Dec",Table1[[#This Row],[Total]]*0.9,0))</f>
        <v>1228.5</v>
      </c>
      <c r="J822">
        <f>Table1[[#This Row],[Total]]-Table1[[#This Row],[Discount]]</f>
        <v>136.5</v>
      </c>
    </row>
    <row r="823" spans="1:10">
      <c r="A823">
        <v>991</v>
      </c>
      <c r="B823" t="s">
        <v>10</v>
      </c>
      <c r="C823" t="s">
        <v>27</v>
      </c>
      <c r="D823">
        <f>VLOOKUP(Table1[[#This Row],[Product]],'Income Statements'!$C$4:$E$7,3,TRUE)</f>
        <v>35</v>
      </c>
      <c r="E823" t="s">
        <v>32</v>
      </c>
      <c r="F823" t="s">
        <v>7</v>
      </c>
      <c r="G823">
        <v>18</v>
      </c>
      <c r="H823">
        <f>Table1[[#This Row],[Price]]*Table1[[#This Row],[Unit]]</f>
        <v>630</v>
      </c>
      <c r="I823">
        <f>IF(Table1[[#This Row],[Region]]="West",Table1[[#This Row],[Total]]*0.9,IF(Table1[[#This Row],[Month]]="Dec",Table1[[#This Row],[Total]]*0.9,0))</f>
        <v>0</v>
      </c>
      <c r="J823">
        <f>Table1[[#This Row],[Total]]-Table1[[#This Row],[Discount]]</f>
        <v>630</v>
      </c>
    </row>
    <row r="824" spans="1:10">
      <c r="A824">
        <v>126</v>
      </c>
      <c r="B824" t="s">
        <v>10</v>
      </c>
      <c r="C824" t="s">
        <v>15</v>
      </c>
      <c r="D824">
        <f>VLOOKUP(Table1[[#This Row],[Product]],'Income Statements'!$C$4:$E$7,3,TRUE)</f>
        <v>48</v>
      </c>
      <c r="E824" t="s">
        <v>36</v>
      </c>
      <c r="F824" t="s">
        <v>7</v>
      </c>
      <c r="G824">
        <v>50</v>
      </c>
      <c r="H824">
        <f>Table1[[#This Row],[Price]]*Table1[[#This Row],[Unit]]</f>
        <v>2400</v>
      </c>
      <c r="I824">
        <f>IF(Table1[[#This Row],[Region]]="West",Table1[[#This Row],[Total]]*0.9,IF(Table1[[#This Row],[Month]]="Dec",Table1[[#This Row],[Total]]*0.9,0))</f>
        <v>0</v>
      </c>
      <c r="J824">
        <f>Table1[[#This Row],[Total]]-Table1[[#This Row],[Discount]]</f>
        <v>2400</v>
      </c>
    </row>
    <row r="825" spans="1:10">
      <c r="A825">
        <v>137</v>
      </c>
      <c r="B825" t="s">
        <v>10</v>
      </c>
      <c r="C825" t="s">
        <v>15</v>
      </c>
      <c r="D825">
        <f>VLOOKUP(Table1[[#This Row],[Product]],'Income Statements'!$C$4:$E$7,3,TRUE)</f>
        <v>48</v>
      </c>
      <c r="E825" t="s">
        <v>36</v>
      </c>
      <c r="F825" t="s">
        <v>11</v>
      </c>
      <c r="G825">
        <v>40</v>
      </c>
      <c r="H825">
        <f>Table1[[#This Row],[Price]]*Table1[[#This Row],[Unit]]</f>
        <v>1920</v>
      </c>
      <c r="I825">
        <f>IF(Table1[[#This Row],[Region]]="West",Table1[[#This Row],[Total]]*0.9,IF(Table1[[#This Row],[Month]]="Dec",Table1[[#This Row],[Total]]*0.9,0))</f>
        <v>0</v>
      </c>
      <c r="J825">
        <f>Table1[[#This Row],[Total]]-Table1[[#This Row],[Discount]]</f>
        <v>1920</v>
      </c>
    </row>
    <row r="826" spans="1:10">
      <c r="A826">
        <v>173</v>
      </c>
      <c r="B826" t="s">
        <v>10</v>
      </c>
      <c r="C826" t="s">
        <v>15</v>
      </c>
      <c r="D826">
        <f>VLOOKUP(Table1[[#This Row],[Product]],'Income Statements'!$C$4:$E$7,3,TRUE)</f>
        <v>48</v>
      </c>
      <c r="E826" t="s">
        <v>36</v>
      </c>
      <c r="F826" t="s">
        <v>7</v>
      </c>
      <c r="G826">
        <v>48</v>
      </c>
      <c r="H826">
        <f>Table1[[#This Row],[Price]]*Table1[[#This Row],[Unit]]</f>
        <v>2304</v>
      </c>
      <c r="I826">
        <f>IF(Table1[[#This Row],[Region]]="West",Table1[[#This Row],[Total]]*0.9,IF(Table1[[#This Row],[Month]]="Dec",Table1[[#This Row],[Total]]*0.9,0))</f>
        <v>0</v>
      </c>
      <c r="J826">
        <f>Table1[[#This Row],[Total]]-Table1[[#This Row],[Discount]]</f>
        <v>2304</v>
      </c>
    </row>
    <row r="827" spans="1:10">
      <c r="A827">
        <v>294</v>
      </c>
      <c r="B827" t="s">
        <v>10</v>
      </c>
      <c r="C827" t="s">
        <v>8</v>
      </c>
      <c r="D827">
        <f>VLOOKUP(Table1[[#This Row],[Product]],'Income Statements'!$C$4:$E$7,3,TRUE)</f>
        <v>46</v>
      </c>
      <c r="E827" t="s">
        <v>36</v>
      </c>
      <c r="F827" t="s">
        <v>11</v>
      </c>
      <c r="G827">
        <v>6</v>
      </c>
      <c r="H827">
        <f>Table1[[#This Row],[Price]]*Table1[[#This Row],[Unit]]</f>
        <v>276</v>
      </c>
      <c r="I827">
        <f>IF(Table1[[#This Row],[Region]]="West",Table1[[#This Row],[Total]]*0.9,IF(Table1[[#This Row],[Month]]="Dec",Table1[[#This Row],[Total]]*0.9,0))</f>
        <v>0</v>
      </c>
      <c r="J827">
        <f>Table1[[#This Row],[Total]]-Table1[[#This Row],[Discount]]</f>
        <v>276</v>
      </c>
    </row>
    <row r="828" spans="1:10">
      <c r="A828">
        <v>370</v>
      </c>
      <c r="B828" t="s">
        <v>10</v>
      </c>
      <c r="C828" t="s">
        <v>15</v>
      </c>
      <c r="D828">
        <f>VLOOKUP(Table1[[#This Row],[Product]],'Income Statements'!$C$4:$E$7,3,TRUE)</f>
        <v>48</v>
      </c>
      <c r="E828" t="s">
        <v>36</v>
      </c>
      <c r="F828" t="s">
        <v>11</v>
      </c>
      <c r="G828">
        <v>40</v>
      </c>
      <c r="H828">
        <f>Table1[[#This Row],[Price]]*Table1[[#This Row],[Unit]]</f>
        <v>1920</v>
      </c>
      <c r="I828">
        <f>IF(Table1[[#This Row],[Region]]="West",Table1[[#This Row],[Total]]*0.9,IF(Table1[[#This Row],[Month]]="Dec",Table1[[#This Row],[Total]]*0.9,0))</f>
        <v>0</v>
      </c>
      <c r="J828">
        <f>Table1[[#This Row],[Total]]-Table1[[#This Row],[Discount]]</f>
        <v>1920</v>
      </c>
    </row>
    <row r="829" spans="1:10">
      <c r="A829">
        <v>99</v>
      </c>
      <c r="B829" t="s">
        <v>21</v>
      </c>
      <c r="C829" t="s">
        <v>15</v>
      </c>
      <c r="D829">
        <f>VLOOKUP(Table1[[#This Row],[Product]],'Income Statements'!$C$4:$E$7,3,TRUE)</f>
        <v>48</v>
      </c>
      <c r="E829" t="s">
        <v>9</v>
      </c>
      <c r="F829" t="s">
        <v>25</v>
      </c>
      <c r="G829">
        <v>31</v>
      </c>
      <c r="H829">
        <f>Table1[[#This Row],[Price]]*Table1[[#This Row],[Unit]]</f>
        <v>1488</v>
      </c>
      <c r="I829">
        <f>IF(Table1[[#This Row],[Region]]="West",Table1[[#This Row],[Total]]*0.9,IF(Table1[[#This Row],[Month]]="Dec",Table1[[#This Row],[Total]]*0.9,0))</f>
        <v>1339.2</v>
      </c>
      <c r="J829">
        <f>Table1[[#This Row],[Total]]-Table1[[#This Row],[Discount]]</f>
        <v>148.79999999999995</v>
      </c>
    </row>
    <row r="830" spans="1:10">
      <c r="A830">
        <v>112</v>
      </c>
      <c r="B830" t="s">
        <v>21</v>
      </c>
      <c r="C830" t="s">
        <v>27</v>
      </c>
      <c r="D830">
        <f>VLOOKUP(Table1[[#This Row],[Product]],'Income Statements'!$C$4:$E$7,3,TRUE)</f>
        <v>35</v>
      </c>
      <c r="E830" t="s">
        <v>9</v>
      </c>
      <c r="F830" t="s">
        <v>11</v>
      </c>
      <c r="G830">
        <v>15</v>
      </c>
      <c r="H830">
        <f>Table1[[#This Row],[Price]]*Table1[[#This Row],[Unit]]</f>
        <v>525</v>
      </c>
      <c r="I830">
        <f>IF(Table1[[#This Row],[Region]]="West",Table1[[#This Row],[Total]]*0.9,IF(Table1[[#This Row],[Month]]="Dec",Table1[[#This Row],[Total]]*0.9,0))</f>
        <v>0</v>
      </c>
      <c r="J830">
        <f>Table1[[#This Row],[Total]]-Table1[[#This Row],[Discount]]</f>
        <v>525</v>
      </c>
    </row>
    <row r="831" spans="1:10">
      <c r="A831">
        <v>167</v>
      </c>
      <c r="B831" t="s">
        <v>21</v>
      </c>
      <c r="C831" t="s">
        <v>8</v>
      </c>
      <c r="D831">
        <f>VLOOKUP(Table1[[#This Row],[Product]],'Income Statements'!$C$4:$E$7,3,TRUE)</f>
        <v>46</v>
      </c>
      <c r="E831" t="s">
        <v>9</v>
      </c>
      <c r="F831" t="s">
        <v>18</v>
      </c>
      <c r="G831">
        <v>42</v>
      </c>
      <c r="H831">
        <f>Table1[[#This Row],[Price]]*Table1[[#This Row],[Unit]]</f>
        <v>1932</v>
      </c>
      <c r="I831">
        <f>IF(Table1[[#This Row],[Region]]="West",Table1[[#This Row],[Total]]*0.9,IF(Table1[[#This Row],[Month]]="Dec",Table1[[#This Row],[Total]]*0.9,0))</f>
        <v>0</v>
      </c>
      <c r="J831">
        <f>Table1[[#This Row],[Total]]-Table1[[#This Row],[Discount]]</f>
        <v>1932</v>
      </c>
    </row>
    <row r="832" spans="1:10">
      <c r="A832">
        <v>179</v>
      </c>
      <c r="B832" t="s">
        <v>21</v>
      </c>
      <c r="C832" t="s">
        <v>27</v>
      </c>
      <c r="D832">
        <f>VLOOKUP(Table1[[#This Row],[Product]],'Income Statements'!$C$4:$E$7,3,TRUE)</f>
        <v>35</v>
      </c>
      <c r="E832" t="s">
        <v>9</v>
      </c>
      <c r="F832" t="s">
        <v>11</v>
      </c>
      <c r="G832">
        <v>22</v>
      </c>
      <c r="H832">
        <f>Table1[[#This Row],[Price]]*Table1[[#This Row],[Unit]]</f>
        <v>770</v>
      </c>
      <c r="I832">
        <f>IF(Table1[[#This Row],[Region]]="West",Table1[[#This Row],[Total]]*0.9,IF(Table1[[#This Row],[Month]]="Dec",Table1[[#This Row],[Total]]*0.9,0))</f>
        <v>0</v>
      </c>
      <c r="J832">
        <f>Table1[[#This Row],[Total]]-Table1[[#This Row],[Discount]]</f>
        <v>770</v>
      </c>
    </row>
    <row r="833" spans="1:10">
      <c r="A833">
        <v>230</v>
      </c>
      <c r="B833" t="s">
        <v>21</v>
      </c>
      <c r="C833" t="s">
        <v>8</v>
      </c>
      <c r="D833">
        <f>VLOOKUP(Table1[[#This Row],[Product]],'Income Statements'!$C$4:$E$7,3,TRUE)</f>
        <v>46</v>
      </c>
      <c r="E833" t="s">
        <v>9</v>
      </c>
      <c r="F833" t="s">
        <v>18</v>
      </c>
      <c r="G833">
        <v>5</v>
      </c>
      <c r="H833">
        <f>Table1[[#This Row],[Price]]*Table1[[#This Row],[Unit]]</f>
        <v>230</v>
      </c>
      <c r="I833">
        <f>IF(Table1[[#This Row],[Region]]="West",Table1[[#This Row],[Total]]*0.9,IF(Table1[[#This Row],[Month]]="Dec",Table1[[#This Row],[Total]]*0.9,0))</f>
        <v>0</v>
      </c>
      <c r="J833">
        <f>Table1[[#This Row],[Total]]-Table1[[#This Row],[Discount]]</f>
        <v>230</v>
      </c>
    </row>
    <row r="834" spans="1:10">
      <c r="A834">
        <v>233</v>
      </c>
      <c r="B834" t="s">
        <v>21</v>
      </c>
      <c r="C834" t="s">
        <v>15</v>
      </c>
      <c r="D834">
        <f>VLOOKUP(Table1[[#This Row],[Product]],'Income Statements'!$C$4:$E$7,3,TRUE)</f>
        <v>48</v>
      </c>
      <c r="E834" t="s">
        <v>9</v>
      </c>
      <c r="F834" t="s">
        <v>7</v>
      </c>
      <c r="G834">
        <v>12</v>
      </c>
      <c r="H834">
        <f>Table1[[#This Row],[Price]]*Table1[[#This Row],[Unit]]</f>
        <v>576</v>
      </c>
      <c r="I834">
        <f>IF(Table1[[#This Row],[Region]]="West",Table1[[#This Row],[Total]]*0.9,IF(Table1[[#This Row],[Month]]="Dec",Table1[[#This Row],[Total]]*0.9,0))</f>
        <v>0</v>
      </c>
      <c r="J834">
        <f>Table1[[#This Row],[Total]]-Table1[[#This Row],[Discount]]</f>
        <v>576</v>
      </c>
    </row>
    <row r="835" spans="1:10">
      <c r="A835">
        <v>300</v>
      </c>
      <c r="B835" t="s">
        <v>21</v>
      </c>
      <c r="C835" t="s">
        <v>15</v>
      </c>
      <c r="D835">
        <f>VLOOKUP(Table1[[#This Row],[Product]],'Income Statements'!$C$4:$E$7,3,TRUE)</f>
        <v>48</v>
      </c>
      <c r="E835" t="s">
        <v>9</v>
      </c>
      <c r="F835" t="s">
        <v>11</v>
      </c>
      <c r="G835">
        <v>50</v>
      </c>
      <c r="H835">
        <f>Table1[[#This Row],[Price]]*Table1[[#This Row],[Unit]]</f>
        <v>2400</v>
      </c>
      <c r="I835">
        <f>IF(Table1[[#This Row],[Region]]="West",Table1[[#This Row],[Total]]*0.9,IF(Table1[[#This Row],[Month]]="Dec",Table1[[#This Row],[Total]]*0.9,0))</f>
        <v>0</v>
      </c>
      <c r="J835">
        <f>Table1[[#This Row],[Total]]-Table1[[#This Row],[Discount]]</f>
        <v>2400</v>
      </c>
    </row>
    <row r="836" spans="1:10">
      <c r="A836">
        <v>310</v>
      </c>
      <c r="B836" t="s">
        <v>21</v>
      </c>
      <c r="C836" t="s">
        <v>8</v>
      </c>
      <c r="D836">
        <f>VLOOKUP(Table1[[#This Row],[Product]],'Income Statements'!$C$4:$E$7,3,TRUE)</f>
        <v>46</v>
      </c>
      <c r="E836" t="s">
        <v>9</v>
      </c>
      <c r="F836" t="s">
        <v>11</v>
      </c>
      <c r="G836">
        <v>5</v>
      </c>
      <c r="H836">
        <f>Table1[[#This Row],[Price]]*Table1[[#This Row],[Unit]]</f>
        <v>230</v>
      </c>
      <c r="I836">
        <f>IF(Table1[[#This Row],[Region]]="West",Table1[[#This Row],[Total]]*0.9,IF(Table1[[#This Row],[Month]]="Dec",Table1[[#This Row],[Total]]*0.9,0))</f>
        <v>0</v>
      </c>
      <c r="J836">
        <f>Table1[[#This Row],[Total]]-Table1[[#This Row],[Discount]]</f>
        <v>230</v>
      </c>
    </row>
    <row r="837" spans="1:10">
      <c r="A837">
        <v>520</v>
      </c>
      <c r="B837" t="s">
        <v>21</v>
      </c>
      <c r="C837" t="s">
        <v>27</v>
      </c>
      <c r="D837">
        <f>VLOOKUP(Table1[[#This Row],[Product]],'Income Statements'!$C$4:$E$7,3,TRUE)</f>
        <v>35</v>
      </c>
      <c r="E837" t="s">
        <v>9</v>
      </c>
      <c r="F837" t="s">
        <v>18</v>
      </c>
      <c r="G837">
        <v>22</v>
      </c>
      <c r="H837">
        <f>Table1[[#This Row],[Price]]*Table1[[#This Row],[Unit]]</f>
        <v>770</v>
      </c>
      <c r="I837">
        <f>IF(Table1[[#This Row],[Region]]="West",Table1[[#This Row],[Total]]*0.9,IF(Table1[[#This Row],[Month]]="Dec",Table1[[#This Row],[Total]]*0.9,0))</f>
        <v>0</v>
      </c>
      <c r="J837">
        <f>Table1[[#This Row],[Total]]-Table1[[#This Row],[Discount]]</f>
        <v>770</v>
      </c>
    </row>
    <row r="838" spans="1:10">
      <c r="A838">
        <v>651</v>
      </c>
      <c r="B838" t="s">
        <v>21</v>
      </c>
      <c r="C838" t="s">
        <v>12</v>
      </c>
      <c r="D838">
        <f>VLOOKUP(Table1[[#This Row],[Product]],'Income Statements'!$C$4:$E$7,3,TRUE)</f>
        <v>62</v>
      </c>
      <c r="E838" t="s">
        <v>9</v>
      </c>
      <c r="F838" t="s">
        <v>18</v>
      </c>
      <c r="G838">
        <v>39</v>
      </c>
      <c r="H838">
        <f>Table1[[#This Row],[Price]]*Table1[[#This Row],[Unit]]</f>
        <v>2418</v>
      </c>
      <c r="I838">
        <f>IF(Table1[[#This Row],[Region]]="West",Table1[[#This Row],[Total]]*0.9,IF(Table1[[#This Row],[Month]]="Dec",Table1[[#This Row],[Total]]*0.9,0))</f>
        <v>0</v>
      </c>
      <c r="J838">
        <f>Table1[[#This Row],[Total]]-Table1[[#This Row],[Discount]]</f>
        <v>2418</v>
      </c>
    </row>
    <row r="839" spans="1:10">
      <c r="A839">
        <v>754</v>
      </c>
      <c r="B839" t="s">
        <v>21</v>
      </c>
      <c r="C839" t="s">
        <v>15</v>
      </c>
      <c r="D839">
        <f>VLOOKUP(Table1[[#This Row],[Product]],'Income Statements'!$C$4:$E$7,3,TRUE)</f>
        <v>48</v>
      </c>
      <c r="E839" t="s">
        <v>9</v>
      </c>
      <c r="F839" t="s">
        <v>7</v>
      </c>
      <c r="G839">
        <v>45</v>
      </c>
      <c r="H839">
        <f>Table1[[#This Row],[Price]]*Table1[[#This Row],[Unit]]</f>
        <v>2160</v>
      </c>
      <c r="I839">
        <f>IF(Table1[[#This Row],[Region]]="West",Table1[[#This Row],[Total]]*0.9,IF(Table1[[#This Row],[Month]]="Dec",Table1[[#This Row],[Total]]*0.9,0))</f>
        <v>0</v>
      </c>
      <c r="J839">
        <f>Table1[[#This Row],[Total]]-Table1[[#This Row],[Discount]]</f>
        <v>2160</v>
      </c>
    </row>
    <row r="840" spans="1:10">
      <c r="A840">
        <v>759</v>
      </c>
      <c r="B840" t="s">
        <v>21</v>
      </c>
      <c r="C840" t="s">
        <v>12</v>
      </c>
      <c r="D840">
        <f>VLOOKUP(Table1[[#This Row],[Product]],'Income Statements'!$C$4:$E$7,3,TRUE)</f>
        <v>62</v>
      </c>
      <c r="E840" t="s">
        <v>9</v>
      </c>
      <c r="F840" t="s">
        <v>18</v>
      </c>
      <c r="G840">
        <v>14</v>
      </c>
      <c r="H840">
        <f>Table1[[#This Row],[Price]]*Table1[[#This Row],[Unit]]</f>
        <v>868</v>
      </c>
      <c r="I840">
        <f>IF(Table1[[#This Row],[Region]]="West",Table1[[#This Row],[Total]]*0.9,IF(Table1[[#This Row],[Month]]="Dec",Table1[[#This Row],[Total]]*0.9,0))</f>
        <v>0</v>
      </c>
      <c r="J840">
        <f>Table1[[#This Row],[Total]]-Table1[[#This Row],[Discount]]</f>
        <v>868</v>
      </c>
    </row>
    <row r="841" spans="1:10">
      <c r="A841">
        <v>788</v>
      </c>
      <c r="B841" t="s">
        <v>21</v>
      </c>
      <c r="C841" t="s">
        <v>15</v>
      </c>
      <c r="D841">
        <f>VLOOKUP(Table1[[#This Row],[Product]],'Income Statements'!$C$4:$E$7,3,TRUE)</f>
        <v>48</v>
      </c>
      <c r="E841" t="s">
        <v>9</v>
      </c>
      <c r="F841" t="s">
        <v>25</v>
      </c>
      <c r="G841">
        <v>48</v>
      </c>
      <c r="H841">
        <f>Table1[[#This Row],[Price]]*Table1[[#This Row],[Unit]]</f>
        <v>2304</v>
      </c>
      <c r="I841">
        <f>IF(Table1[[#This Row],[Region]]="West",Table1[[#This Row],[Total]]*0.9,IF(Table1[[#This Row],[Month]]="Dec",Table1[[#This Row],[Total]]*0.9,0))</f>
        <v>2073.6</v>
      </c>
      <c r="J841">
        <f>Table1[[#This Row],[Total]]-Table1[[#This Row],[Discount]]</f>
        <v>230.40000000000009</v>
      </c>
    </row>
    <row r="842" spans="1:10">
      <c r="A842">
        <v>11</v>
      </c>
      <c r="B842" t="s">
        <v>21</v>
      </c>
      <c r="C842" t="s">
        <v>12</v>
      </c>
      <c r="D842">
        <f>VLOOKUP(Table1[[#This Row],[Product]],'Income Statements'!$C$4:$E$7,3,TRUE)</f>
        <v>62</v>
      </c>
      <c r="E842" t="s">
        <v>26</v>
      </c>
      <c r="F842" t="s">
        <v>25</v>
      </c>
      <c r="G842">
        <v>5</v>
      </c>
      <c r="H842">
        <f>Table1[[#This Row],[Price]]*Table1[[#This Row],[Unit]]</f>
        <v>310</v>
      </c>
      <c r="I842">
        <f>IF(Table1[[#This Row],[Region]]="West",Table1[[#This Row],[Total]]*0.9,IF(Table1[[#This Row],[Month]]="Dec",Table1[[#This Row],[Total]]*0.9,0))</f>
        <v>279</v>
      </c>
      <c r="J842">
        <f>Table1[[#This Row],[Total]]-Table1[[#This Row],[Discount]]</f>
        <v>31</v>
      </c>
    </row>
    <row r="843" spans="1:10">
      <c r="A843">
        <v>131</v>
      </c>
      <c r="B843" t="s">
        <v>21</v>
      </c>
      <c r="C843" t="s">
        <v>8</v>
      </c>
      <c r="D843">
        <f>VLOOKUP(Table1[[#This Row],[Product]],'Income Statements'!$C$4:$E$7,3,TRUE)</f>
        <v>46</v>
      </c>
      <c r="E843" t="s">
        <v>26</v>
      </c>
      <c r="F843" t="s">
        <v>25</v>
      </c>
      <c r="G843">
        <v>14</v>
      </c>
      <c r="H843">
        <f>Table1[[#This Row],[Price]]*Table1[[#This Row],[Unit]]</f>
        <v>644</v>
      </c>
      <c r="I843">
        <f>IF(Table1[[#This Row],[Region]]="West",Table1[[#This Row],[Total]]*0.9,IF(Table1[[#This Row],[Month]]="Dec",Table1[[#This Row],[Total]]*0.9,0))</f>
        <v>579.6</v>
      </c>
      <c r="J843">
        <f>Table1[[#This Row],[Total]]-Table1[[#This Row],[Discount]]</f>
        <v>64.399999999999977</v>
      </c>
    </row>
    <row r="844" spans="1:10">
      <c r="A844">
        <v>257</v>
      </c>
      <c r="B844" t="s">
        <v>21</v>
      </c>
      <c r="C844" t="s">
        <v>12</v>
      </c>
      <c r="D844">
        <f>VLOOKUP(Table1[[#This Row],[Product]],'Income Statements'!$C$4:$E$7,3,TRUE)</f>
        <v>62</v>
      </c>
      <c r="E844" t="s">
        <v>26</v>
      </c>
      <c r="F844" t="s">
        <v>11</v>
      </c>
      <c r="G844">
        <v>25</v>
      </c>
      <c r="H844">
        <f>Table1[[#This Row],[Price]]*Table1[[#This Row],[Unit]]</f>
        <v>1550</v>
      </c>
      <c r="I844">
        <f>IF(Table1[[#This Row],[Region]]="West",Table1[[#This Row],[Total]]*0.9,IF(Table1[[#This Row],[Month]]="Dec",Table1[[#This Row],[Total]]*0.9,0))</f>
        <v>0</v>
      </c>
      <c r="J844">
        <f>Table1[[#This Row],[Total]]-Table1[[#This Row],[Discount]]</f>
        <v>1550</v>
      </c>
    </row>
    <row r="845" spans="1:10">
      <c r="A845">
        <v>368</v>
      </c>
      <c r="B845" t="s">
        <v>21</v>
      </c>
      <c r="C845" t="s">
        <v>27</v>
      </c>
      <c r="D845">
        <f>VLOOKUP(Table1[[#This Row],[Product]],'Income Statements'!$C$4:$E$7,3,TRUE)</f>
        <v>35</v>
      </c>
      <c r="E845" t="s">
        <v>26</v>
      </c>
      <c r="F845" t="s">
        <v>11</v>
      </c>
      <c r="G845">
        <v>6</v>
      </c>
      <c r="H845">
        <f>Table1[[#This Row],[Price]]*Table1[[#This Row],[Unit]]</f>
        <v>210</v>
      </c>
      <c r="I845">
        <f>IF(Table1[[#This Row],[Region]]="West",Table1[[#This Row],[Total]]*0.9,IF(Table1[[#This Row],[Month]]="Dec",Table1[[#This Row],[Total]]*0.9,0))</f>
        <v>0</v>
      </c>
      <c r="J845">
        <f>Table1[[#This Row],[Total]]-Table1[[#This Row],[Discount]]</f>
        <v>210</v>
      </c>
    </row>
    <row r="846" spans="1:10">
      <c r="A846">
        <v>550</v>
      </c>
      <c r="B846" t="s">
        <v>21</v>
      </c>
      <c r="C846" t="s">
        <v>27</v>
      </c>
      <c r="D846">
        <f>VLOOKUP(Table1[[#This Row],[Product]],'Income Statements'!$C$4:$E$7,3,TRUE)</f>
        <v>35</v>
      </c>
      <c r="E846" t="s">
        <v>26</v>
      </c>
      <c r="F846" t="s">
        <v>18</v>
      </c>
      <c r="G846">
        <v>20</v>
      </c>
      <c r="H846">
        <f>Table1[[#This Row],[Price]]*Table1[[#This Row],[Unit]]</f>
        <v>700</v>
      </c>
      <c r="I846">
        <f>IF(Table1[[#This Row],[Region]]="West",Table1[[#This Row],[Total]]*0.9,IF(Table1[[#This Row],[Month]]="Dec",Table1[[#This Row],[Total]]*0.9,0))</f>
        <v>0</v>
      </c>
      <c r="J846">
        <f>Table1[[#This Row],[Total]]-Table1[[#This Row],[Discount]]</f>
        <v>700</v>
      </c>
    </row>
    <row r="847" spans="1:10">
      <c r="A847">
        <v>604</v>
      </c>
      <c r="B847" t="s">
        <v>21</v>
      </c>
      <c r="C847" t="s">
        <v>15</v>
      </c>
      <c r="D847">
        <f>VLOOKUP(Table1[[#This Row],[Product]],'Income Statements'!$C$4:$E$7,3,TRUE)</f>
        <v>48</v>
      </c>
      <c r="E847" t="s">
        <v>26</v>
      </c>
      <c r="F847" t="s">
        <v>11</v>
      </c>
      <c r="G847">
        <v>49</v>
      </c>
      <c r="H847">
        <f>Table1[[#This Row],[Price]]*Table1[[#This Row],[Unit]]</f>
        <v>2352</v>
      </c>
      <c r="I847">
        <f>IF(Table1[[#This Row],[Region]]="West",Table1[[#This Row],[Total]]*0.9,IF(Table1[[#This Row],[Month]]="Dec",Table1[[#This Row],[Total]]*0.9,0))</f>
        <v>0</v>
      </c>
      <c r="J847">
        <f>Table1[[#This Row],[Total]]-Table1[[#This Row],[Discount]]</f>
        <v>2352</v>
      </c>
    </row>
    <row r="848" spans="1:10">
      <c r="A848">
        <v>842</v>
      </c>
      <c r="B848" t="s">
        <v>21</v>
      </c>
      <c r="C848" t="s">
        <v>15</v>
      </c>
      <c r="D848">
        <f>VLOOKUP(Table1[[#This Row],[Product]],'Income Statements'!$C$4:$E$7,3,TRUE)</f>
        <v>48</v>
      </c>
      <c r="E848" t="s">
        <v>26</v>
      </c>
      <c r="F848" t="s">
        <v>11</v>
      </c>
      <c r="G848">
        <v>16</v>
      </c>
      <c r="H848">
        <f>Table1[[#This Row],[Price]]*Table1[[#This Row],[Unit]]</f>
        <v>768</v>
      </c>
      <c r="I848">
        <f>IF(Table1[[#This Row],[Region]]="West",Table1[[#This Row],[Total]]*0.9,IF(Table1[[#This Row],[Month]]="Dec",Table1[[#This Row],[Total]]*0.9,0))</f>
        <v>0</v>
      </c>
      <c r="J848">
        <f>Table1[[#This Row],[Total]]-Table1[[#This Row],[Discount]]</f>
        <v>768</v>
      </c>
    </row>
    <row r="849" spans="1:10">
      <c r="A849">
        <v>858</v>
      </c>
      <c r="B849" t="s">
        <v>21</v>
      </c>
      <c r="C849" t="s">
        <v>8</v>
      </c>
      <c r="D849">
        <f>VLOOKUP(Table1[[#This Row],[Product]],'Income Statements'!$C$4:$E$7,3,TRUE)</f>
        <v>46</v>
      </c>
      <c r="E849" t="s">
        <v>26</v>
      </c>
      <c r="F849" t="s">
        <v>18</v>
      </c>
      <c r="G849">
        <v>31</v>
      </c>
      <c r="H849">
        <f>Table1[[#This Row],[Price]]*Table1[[#This Row],[Unit]]</f>
        <v>1426</v>
      </c>
      <c r="I849">
        <f>IF(Table1[[#This Row],[Region]]="West",Table1[[#This Row],[Total]]*0.9,IF(Table1[[#This Row],[Month]]="Dec",Table1[[#This Row],[Total]]*0.9,0))</f>
        <v>0</v>
      </c>
      <c r="J849">
        <f>Table1[[#This Row],[Total]]-Table1[[#This Row],[Discount]]</f>
        <v>1426</v>
      </c>
    </row>
    <row r="850" spans="1:10">
      <c r="A850">
        <v>871</v>
      </c>
      <c r="B850" t="s">
        <v>21</v>
      </c>
      <c r="C850" t="s">
        <v>8</v>
      </c>
      <c r="D850">
        <f>VLOOKUP(Table1[[#This Row],[Product]],'Income Statements'!$C$4:$E$7,3,TRUE)</f>
        <v>46</v>
      </c>
      <c r="E850" t="s">
        <v>26</v>
      </c>
      <c r="F850" t="s">
        <v>7</v>
      </c>
      <c r="G850">
        <v>28</v>
      </c>
      <c r="H850">
        <f>Table1[[#This Row],[Price]]*Table1[[#This Row],[Unit]]</f>
        <v>1288</v>
      </c>
      <c r="I850">
        <f>IF(Table1[[#This Row],[Region]]="West",Table1[[#This Row],[Total]]*0.9,IF(Table1[[#This Row],[Month]]="Dec",Table1[[#This Row],[Total]]*0.9,0))</f>
        <v>0</v>
      </c>
      <c r="J850">
        <f>Table1[[#This Row],[Total]]-Table1[[#This Row],[Discount]]</f>
        <v>1288</v>
      </c>
    </row>
    <row r="851" spans="1:10">
      <c r="A851">
        <v>7</v>
      </c>
      <c r="B851" t="s">
        <v>21</v>
      </c>
      <c r="C851" t="s">
        <v>8</v>
      </c>
      <c r="D851">
        <f>VLOOKUP(Table1[[#This Row],[Product]],'Income Statements'!$C$4:$E$7,3,TRUE)</f>
        <v>46</v>
      </c>
      <c r="E851" t="s">
        <v>22</v>
      </c>
      <c r="F851" t="s">
        <v>7</v>
      </c>
      <c r="G851">
        <v>44</v>
      </c>
      <c r="H851">
        <f>Table1[[#This Row],[Price]]*Table1[[#This Row],[Unit]]</f>
        <v>2024</v>
      </c>
      <c r="I851">
        <f>IF(Table1[[#This Row],[Region]]="West",Table1[[#This Row],[Total]]*0.9,IF(Table1[[#This Row],[Month]]="Dec",Table1[[#This Row],[Total]]*0.9,0))</f>
        <v>1821.6000000000001</v>
      </c>
      <c r="J851">
        <f>Table1[[#This Row],[Total]]-Table1[[#This Row],[Discount]]</f>
        <v>202.39999999999986</v>
      </c>
    </row>
    <row r="852" spans="1:10">
      <c r="A852">
        <v>152</v>
      </c>
      <c r="B852" t="s">
        <v>21</v>
      </c>
      <c r="C852" t="s">
        <v>12</v>
      </c>
      <c r="D852">
        <f>VLOOKUP(Table1[[#This Row],[Product]],'Income Statements'!$C$4:$E$7,3,TRUE)</f>
        <v>62</v>
      </c>
      <c r="E852" t="s">
        <v>22</v>
      </c>
      <c r="F852" t="s">
        <v>11</v>
      </c>
      <c r="G852">
        <v>49</v>
      </c>
      <c r="H852">
        <f>Table1[[#This Row],[Price]]*Table1[[#This Row],[Unit]]</f>
        <v>3038</v>
      </c>
      <c r="I852">
        <f>IF(Table1[[#This Row],[Region]]="West",Table1[[#This Row],[Total]]*0.9,IF(Table1[[#This Row],[Month]]="Dec",Table1[[#This Row],[Total]]*0.9,0))</f>
        <v>2734.2000000000003</v>
      </c>
      <c r="J852">
        <f>Table1[[#This Row],[Total]]-Table1[[#This Row],[Discount]]</f>
        <v>303.79999999999973</v>
      </c>
    </row>
    <row r="853" spans="1:10">
      <c r="A853">
        <v>209</v>
      </c>
      <c r="B853" t="s">
        <v>21</v>
      </c>
      <c r="C853" t="s">
        <v>27</v>
      </c>
      <c r="D853">
        <f>VLOOKUP(Table1[[#This Row],[Product]],'Income Statements'!$C$4:$E$7,3,TRUE)</f>
        <v>35</v>
      </c>
      <c r="E853" t="s">
        <v>22</v>
      </c>
      <c r="F853" t="s">
        <v>11</v>
      </c>
      <c r="G853">
        <v>12</v>
      </c>
      <c r="H853">
        <f>Table1[[#This Row],[Price]]*Table1[[#This Row],[Unit]]</f>
        <v>420</v>
      </c>
      <c r="I853">
        <f>IF(Table1[[#This Row],[Region]]="West",Table1[[#This Row],[Total]]*0.9,IF(Table1[[#This Row],[Month]]="Dec",Table1[[#This Row],[Total]]*0.9,0))</f>
        <v>378</v>
      </c>
      <c r="J853">
        <f>Table1[[#This Row],[Total]]-Table1[[#This Row],[Discount]]</f>
        <v>42</v>
      </c>
    </row>
    <row r="854" spans="1:10">
      <c r="A854">
        <v>295</v>
      </c>
      <c r="B854" t="s">
        <v>21</v>
      </c>
      <c r="C854" t="s">
        <v>12</v>
      </c>
      <c r="D854">
        <f>VLOOKUP(Table1[[#This Row],[Product]],'Income Statements'!$C$4:$E$7,3,TRUE)</f>
        <v>62</v>
      </c>
      <c r="E854" t="s">
        <v>22</v>
      </c>
      <c r="F854" t="s">
        <v>25</v>
      </c>
      <c r="G854">
        <v>32</v>
      </c>
      <c r="H854">
        <f>Table1[[#This Row],[Price]]*Table1[[#This Row],[Unit]]</f>
        <v>1984</v>
      </c>
      <c r="I854">
        <f>IF(Table1[[#This Row],[Region]]="West",Table1[[#This Row],[Total]]*0.9,IF(Table1[[#This Row],[Month]]="Dec",Table1[[#This Row],[Total]]*0.9,0))</f>
        <v>1785.6000000000001</v>
      </c>
      <c r="J854">
        <f>Table1[[#This Row],[Total]]-Table1[[#This Row],[Discount]]</f>
        <v>198.39999999999986</v>
      </c>
    </row>
    <row r="855" spans="1:10">
      <c r="A855">
        <v>610</v>
      </c>
      <c r="B855" t="s">
        <v>21</v>
      </c>
      <c r="C855" t="s">
        <v>15</v>
      </c>
      <c r="D855">
        <f>VLOOKUP(Table1[[#This Row],[Product]],'Income Statements'!$C$4:$E$7,3,TRUE)</f>
        <v>48</v>
      </c>
      <c r="E855" t="s">
        <v>22</v>
      </c>
      <c r="F855" t="s">
        <v>11</v>
      </c>
      <c r="G855">
        <v>26</v>
      </c>
      <c r="H855">
        <f>Table1[[#This Row],[Price]]*Table1[[#This Row],[Unit]]</f>
        <v>1248</v>
      </c>
      <c r="I855">
        <f>IF(Table1[[#This Row],[Region]]="West",Table1[[#This Row],[Total]]*0.9,IF(Table1[[#This Row],[Month]]="Dec",Table1[[#This Row],[Total]]*0.9,0))</f>
        <v>1123.2</v>
      </c>
      <c r="J855">
        <f>Table1[[#This Row],[Total]]-Table1[[#This Row],[Discount]]</f>
        <v>124.79999999999995</v>
      </c>
    </row>
    <row r="856" spans="1:10">
      <c r="A856">
        <v>829</v>
      </c>
      <c r="B856" t="s">
        <v>21</v>
      </c>
      <c r="C856" t="s">
        <v>15</v>
      </c>
      <c r="D856">
        <f>VLOOKUP(Table1[[#This Row],[Product]],'Income Statements'!$C$4:$E$7,3,TRUE)</f>
        <v>48</v>
      </c>
      <c r="E856" t="s">
        <v>22</v>
      </c>
      <c r="F856" t="s">
        <v>18</v>
      </c>
      <c r="G856">
        <v>42</v>
      </c>
      <c r="H856">
        <f>Table1[[#This Row],[Price]]*Table1[[#This Row],[Unit]]</f>
        <v>2016</v>
      </c>
      <c r="I856">
        <f>IF(Table1[[#This Row],[Region]]="West",Table1[[#This Row],[Total]]*0.9,IF(Table1[[#This Row],[Month]]="Dec",Table1[[#This Row],[Total]]*0.9,0))</f>
        <v>1814.4</v>
      </c>
      <c r="J856">
        <f>Table1[[#This Row],[Total]]-Table1[[#This Row],[Discount]]</f>
        <v>201.59999999999991</v>
      </c>
    </row>
    <row r="857" spans="1:10">
      <c r="A857">
        <v>928</v>
      </c>
      <c r="B857" t="s">
        <v>21</v>
      </c>
      <c r="C857" t="s">
        <v>8</v>
      </c>
      <c r="D857">
        <f>VLOOKUP(Table1[[#This Row],[Product]],'Income Statements'!$C$4:$E$7,3,TRUE)</f>
        <v>46</v>
      </c>
      <c r="E857" t="s">
        <v>22</v>
      </c>
      <c r="F857" t="s">
        <v>25</v>
      </c>
      <c r="G857">
        <v>14</v>
      </c>
      <c r="H857">
        <f>Table1[[#This Row],[Price]]*Table1[[#This Row],[Unit]]</f>
        <v>644</v>
      </c>
      <c r="I857">
        <f>IF(Table1[[#This Row],[Region]]="West",Table1[[#This Row],[Total]]*0.9,IF(Table1[[#This Row],[Month]]="Dec",Table1[[#This Row],[Total]]*0.9,0))</f>
        <v>579.6</v>
      </c>
      <c r="J857">
        <f>Table1[[#This Row],[Total]]-Table1[[#This Row],[Discount]]</f>
        <v>64.399999999999977</v>
      </c>
    </row>
    <row r="858" spans="1:10">
      <c r="A858">
        <v>258</v>
      </c>
      <c r="B858" t="s">
        <v>21</v>
      </c>
      <c r="C858" t="s">
        <v>15</v>
      </c>
      <c r="D858">
        <f>VLOOKUP(Table1[[#This Row],[Product]],'Income Statements'!$C$4:$E$7,3,TRUE)</f>
        <v>48</v>
      </c>
      <c r="E858" t="s">
        <v>28</v>
      </c>
      <c r="F858" t="s">
        <v>11</v>
      </c>
      <c r="G858">
        <v>36</v>
      </c>
      <c r="H858">
        <f>Table1[[#This Row],[Price]]*Table1[[#This Row],[Unit]]</f>
        <v>1728</v>
      </c>
      <c r="I858">
        <f>IF(Table1[[#This Row],[Region]]="West",Table1[[#This Row],[Total]]*0.9,IF(Table1[[#This Row],[Month]]="Dec",Table1[[#This Row],[Total]]*0.9,0))</f>
        <v>0</v>
      </c>
      <c r="J858">
        <f>Table1[[#This Row],[Total]]-Table1[[#This Row],[Discount]]</f>
        <v>1728</v>
      </c>
    </row>
    <row r="859" spans="1:10">
      <c r="A859">
        <v>504</v>
      </c>
      <c r="B859" t="s">
        <v>21</v>
      </c>
      <c r="C859" t="s">
        <v>8</v>
      </c>
      <c r="D859">
        <f>VLOOKUP(Table1[[#This Row],[Product]],'Income Statements'!$C$4:$E$7,3,TRUE)</f>
        <v>46</v>
      </c>
      <c r="E859" t="s">
        <v>28</v>
      </c>
      <c r="F859" t="s">
        <v>7</v>
      </c>
      <c r="G859">
        <v>30</v>
      </c>
      <c r="H859">
        <f>Table1[[#This Row],[Price]]*Table1[[#This Row],[Unit]]</f>
        <v>1380</v>
      </c>
      <c r="I859">
        <f>IF(Table1[[#This Row],[Region]]="West",Table1[[#This Row],[Total]]*0.9,IF(Table1[[#This Row],[Month]]="Dec",Table1[[#This Row],[Total]]*0.9,0))</f>
        <v>0</v>
      </c>
      <c r="J859">
        <f>Table1[[#This Row],[Total]]-Table1[[#This Row],[Discount]]</f>
        <v>1380</v>
      </c>
    </row>
    <row r="860" spans="1:10">
      <c r="A860">
        <v>887</v>
      </c>
      <c r="B860" t="s">
        <v>21</v>
      </c>
      <c r="C860" t="s">
        <v>8</v>
      </c>
      <c r="D860">
        <f>VLOOKUP(Table1[[#This Row],[Product]],'Income Statements'!$C$4:$E$7,3,TRUE)</f>
        <v>46</v>
      </c>
      <c r="E860" t="s">
        <v>28</v>
      </c>
      <c r="F860" t="s">
        <v>18</v>
      </c>
      <c r="G860">
        <v>9</v>
      </c>
      <c r="H860">
        <f>Table1[[#This Row],[Price]]*Table1[[#This Row],[Unit]]</f>
        <v>414</v>
      </c>
      <c r="I860">
        <f>IF(Table1[[#This Row],[Region]]="West",Table1[[#This Row],[Total]]*0.9,IF(Table1[[#This Row],[Month]]="Dec",Table1[[#This Row],[Total]]*0.9,0))</f>
        <v>0</v>
      </c>
      <c r="J860">
        <f>Table1[[#This Row],[Total]]-Table1[[#This Row],[Discount]]</f>
        <v>414</v>
      </c>
    </row>
    <row r="861" spans="1:10">
      <c r="A861">
        <v>78</v>
      </c>
      <c r="B861" t="s">
        <v>21</v>
      </c>
      <c r="C861" t="s">
        <v>12</v>
      </c>
      <c r="D861">
        <f>VLOOKUP(Table1[[#This Row],[Product]],'Income Statements'!$C$4:$E$7,3,TRUE)</f>
        <v>62</v>
      </c>
      <c r="E861" t="s">
        <v>20</v>
      </c>
      <c r="F861" t="s">
        <v>11</v>
      </c>
      <c r="G861">
        <v>49</v>
      </c>
      <c r="H861">
        <f>Table1[[#This Row],[Price]]*Table1[[#This Row],[Unit]]</f>
        <v>3038</v>
      </c>
      <c r="I861">
        <f>IF(Table1[[#This Row],[Region]]="West",Table1[[#This Row],[Total]]*0.9,IF(Table1[[#This Row],[Month]]="Dec",Table1[[#This Row],[Total]]*0.9,0))</f>
        <v>0</v>
      </c>
      <c r="J861">
        <f>Table1[[#This Row],[Total]]-Table1[[#This Row],[Discount]]</f>
        <v>3038</v>
      </c>
    </row>
    <row r="862" spans="1:10">
      <c r="A862">
        <v>84</v>
      </c>
      <c r="B862" t="s">
        <v>21</v>
      </c>
      <c r="C862" t="s">
        <v>12</v>
      </c>
      <c r="D862">
        <f>VLOOKUP(Table1[[#This Row],[Product]],'Income Statements'!$C$4:$E$7,3,TRUE)</f>
        <v>62</v>
      </c>
      <c r="E862" t="s">
        <v>20</v>
      </c>
      <c r="F862" t="s">
        <v>11</v>
      </c>
      <c r="G862">
        <v>39</v>
      </c>
      <c r="H862">
        <f>Table1[[#This Row],[Price]]*Table1[[#This Row],[Unit]]</f>
        <v>2418</v>
      </c>
      <c r="I862">
        <f>IF(Table1[[#This Row],[Region]]="West",Table1[[#This Row],[Total]]*0.9,IF(Table1[[#This Row],[Month]]="Dec",Table1[[#This Row],[Total]]*0.9,0))</f>
        <v>0</v>
      </c>
      <c r="J862">
        <f>Table1[[#This Row],[Total]]-Table1[[#This Row],[Discount]]</f>
        <v>2418</v>
      </c>
    </row>
    <row r="863" spans="1:10">
      <c r="A863">
        <v>216</v>
      </c>
      <c r="B863" t="s">
        <v>21</v>
      </c>
      <c r="C863" t="s">
        <v>8</v>
      </c>
      <c r="D863">
        <f>VLOOKUP(Table1[[#This Row],[Product]],'Income Statements'!$C$4:$E$7,3,TRUE)</f>
        <v>46</v>
      </c>
      <c r="E863" t="s">
        <v>20</v>
      </c>
      <c r="F863" t="s">
        <v>25</v>
      </c>
      <c r="G863">
        <v>5</v>
      </c>
      <c r="H863">
        <f>Table1[[#This Row],[Price]]*Table1[[#This Row],[Unit]]</f>
        <v>230</v>
      </c>
      <c r="I863">
        <f>IF(Table1[[#This Row],[Region]]="West",Table1[[#This Row],[Total]]*0.9,IF(Table1[[#This Row],[Month]]="Dec",Table1[[#This Row],[Total]]*0.9,0))</f>
        <v>207</v>
      </c>
      <c r="J863">
        <f>Table1[[#This Row],[Total]]-Table1[[#This Row],[Discount]]</f>
        <v>23</v>
      </c>
    </row>
    <row r="864" spans="1:10">
      <c r="A864">
        <v>751</v>
      </c>
      <c r="B864" t="s">
        <v>21</v>
      </c>
      <c r="C864" t="s">
        <v>15</v>
      </c>
      <c r="D864">
        <f>VLOOKUP(Table1[[#This Row],[Product]],'Income Statements'!$C$4:$E$7,3,TRUE)</f>
        <v>48</v>
      </c>
      <c r="E864" t="s">
        <v>20</v>
      </c>
      <c r="F864" t="s">
        <v>7</v>
      </c>
      <c r="G864">
        <v>4</v>
      </c>
      <c r="H864">
        <f>Table1[[#This Row],[Price]]*Table1[[#This Row],[Unit]]</f>
        <v>192</v>
      </c>
      <c r="I864">
        <f>IF(Table1[[#This Row],[Region]]="West",Table1[[#This Row],[Total]]*0.9,IF(Table1[[#This Row],[Month]]="Dec",Table1[[#This Row],[Total]]*0.9,0))</f>
        <v>0</v>
      </c>
      <c r="J864">
        <f>Table1[[#This Row],[Total]]-Table1[[#This Row],[Discount]]</f>
        <v>192</v>
      </c>
    </row>
    <row r="865" spans="1:10">
      <c r="A865">
        <v>899</v>
      </c>
      <c r="B865" t="s">
        <v>21</v>
      </c>
      <c r="C865" t="s">
        <v>15</v>
      </c>
      <c r="D865">
        <f>VLOOKUP(Table1[[#This Row],[Product]],'Income Statements'!$C$4:$E$7,3,TRUE)</f>
        <v>48</v>
      </c>
      <c r="E865" t="s">
        <v>20</v>
      </c>
      <c r="F865" t="s">
        <v>7</v>
      </c>
      <c r="G865">
        <v>38</v>
      </c>
      <c r="H865">
        <f>Table1[[#This Row],[Price]]*Table1[[#This Row],[Unit]]</f>
        <v>1824</v>
      </c>
      <c r="I865">
        <f>IF(Table1[[#This Row],[Region]]="West",Table1[[#This Row],[Total]]*0.9,IF(Table1[[#This Row],[Month]]="Dec",Table1[[#This Row],[Total]]*0.9,0))</f>
        <v>0</v>
      </c>
      <c r="J865">
        <f>Table1[[#This Row],[Total]]-Table1[[#This Row],[Discount]]</f>
        <v>1824</v>
      </c>
    </row>
    <row r="866" spans="1:10">
      <c r="A866">
        <v>949</v>
      </c>
      <c r="B866" t="s">
        <v>21</v>
      </c>
      <c r="C866" t="s">
        <v>27</v>
      </c>
      <c r="D866">
        <f>VLOOKUP(Table1[[#This Row],[Product]],'Income Statements'!$C$4:$E$7,3,TRUE)</f>
        <v>35</v>
      </c>
      <c r="E866" t="s">
        <v>20</v>
      </c>
      <c r="F866" t="s">
        <v>18</v>
      </c>
      <c r="G866">
        <v>14</v>
      </c>
      <c r="H866">
        <f>Table1[[#This Row],[Price]]*Table1[[#This Row],[Unit]]</f>
        <v>490</v>
      </c>
      <c r="I866">
        <f>IF(Table1[[#This Row],[Region]]="West",Table1[[#This Row],[Total]]*0.9,IF(Table1[[#This Row],[Month]]="Dec",Table1[[#This Row],[Total]]*0.9,0))</f>
        <v>0</v>
      </c>
      <c r="J866">
        <f>Table1[[#This Row],[Total]]-Table1[[#This Row],[Discount]]</f>
        <v>490</v>
      </c>
    </row>
    <row r="867" spans="1:10">
      <c r="A867">
        <v>168</v>
      </c>
      <c r="B867" t="s">
        <v>21</v>
      </c>
      <c r="C867" t="s">
        <v>15</v>
      </c>
      <c r="D867">
        <f>VLOOKUP(Table1[[#This Row],[Product]],'Income Statements'!$C$4:$E$7,3,TRUE)</f>
        <v>48</v>
      </c>
      <c r="E867" t="s">
        <v>16</v>
      </c>
      <c r="F867" t="s">
        <v>7</v>
      </c>
      <c r="G867">
        <v>1</v>
      </c>
      <c r="H867">
        <f>Table1[[#This Row],[Price]]*Table1[[#This Row],[Unit]]</f>
        <v>48</v>
      </c>
      <c r="I867">
        <f>IF(Table1[[#This Row],[Region]]="West",Table1[[#This Row],[Total]]*0.9,IF(Table1[[#This Row],[Month]]="Dec",Table1[[#This Row],[Total]]*0.9,0))</f>
        <v>0</v>
      </c>
      <c r="J867">
        <f>Table1[[#This Row],[Total]]-Table1[[#This Row],[Discount]]</f>
        <v>48</v>
      </c>
    </row>
    <row r="868" spans="1:10">
      <c r="A868">
        <v>454</v>
      </c>
      <c r="B868" t="s">
        <v>21</v>
      </c>
      <c r="C868" t="s">
        <v>8</v>
      </c>
      <c r="D868">
        <f>VLOOKUP(Table1[[#This Row],[Product]],'Income Statements'!$C$4:$E$7,3,TRUE)</f>
        <v>46</v>
      </c>
      <c r="E868" t="s">
        <v>16</v>
      </c>
      <c r="F868" t="s">
        <v>25</v>
      </c>
      <c r="G868">
        <v>43</v>
      </c>
      <c r="H868">
        <f>Table1[[#This Row],[Price]]*Table1[[#This Row],[Unit]]</f>
        <v>1978</v>
      </c>
      <c r="I868">
        <f>IF(Table1[[#This Row],[Region]]="West",Table1[[#This Row],[Total]]*0.9,IF(Table1[[#This Row],[Month]]="Dec",Table1[[#This Row],[Total]]*0.9,0))</f>
        <v>1780.2</v>
      </c>
      <c r="J868">
        <f>Table1[[#This Row],[Total]]-Table1[[#This Row],[Discount]]</f>
        <v>197.79999999999995</v>
      </c>
    </row>
    <row r="869" spans="1:10">
      <c r="A869">
        <v>583</v>
      </c>
      <c r="B869" t="s">
        <v>21</v>
      </c>
      <c r="C869" t="s">
        <v>8</v>
      </c>
      <c r="D869">
        <f>VLOOKUP(Table1[[#This Row],[Product]],'Income Statements'!$C$4:$E$7,3,TRUE)</f>
        <v>46</v>
      </c>
      <c r="E869" t="s">
        <v>16</v>
      </c>
      <c r="F869" t="s">
        <v>11</v>
      </c>
      <c r="G869">
        <v>3</v>
      </c>
      <c r="H869">
        <f>Table1[[#This Row],[Price]]*Table1[[#This Row],[Unit]]</f>
        <v>138</v>
      </c>
      <c r="I869">
        <f>IF(Table1[[#This Row],[Region]]="West",Table1[[#This Row],[Total]]*0.9,IF(Table1[[#This Row],[Month]]="Dec",Table1[[#This Row],[Total]]*0.9,0))</f>
        <v>0</v>
      </c>
      <c r="J869">
        <f>Table1[[#This Row],[Total]]-Table1[[#This Row],[Discount]]</f>
        <v>138</v>
      </c>
    </row>
    <row r="870" spans="1:10">
      <c r="A870">
        <v>609</v>
      </c>
      <c r="B870" t="s">
        <v>21</v>
      </c>
      <c r="C870" t="s">
        <v>8</v>
      </c>
      <c r="D870">
        <f>VLOOKUP(Table1[[#This Row],[Product]],'Income Statements'!$C$4:$E$7,3,TRUE)</f>
        <v>46</v>
      </c>
      <c r="E870" t="s">
        <v>16</v>
      </c>
      <c r="F870" t="s">
        <v>18</v>
      </c>
      <c r="G870">
        <v>10</v>
      </c>
      <c r="H870">
        <f>Table1[[#This Row],[Price]]*Table1[[#This Row],[Unit]]</f>
        <v>460</v>
      </c>
      <c r="I870">
        <f>IF(Table1[[#This Row],[Region]]="West",Table1[[#This Row],[Total]]*0.9,IF(Table1[[#This Row],[Month]]="Dec",Table1[[#This Row],[Total]]*0.9,0))</f>
        <v>0</v>
      </c>
      <c r="J870">
        <f>Table1[[#This Row],[Total]]-Table1[[#This Row],[Discount]]</f>
        <v>460</v>
      </c>
    </row>
    <row r="871" spans="1:10">
      <c r="A871">
        <v>726</v>
      </c>
      <c r="B871" t="s">
        <v>21</v>
      </c>
      <c r="C871" t="s">
        <v>8</v>
      </c>
      <c r="D871">
        <f>VLOOKUP(Table1[[#This Row],[Product]],'Income Statements'!$C$4:$E$7,3,TRUE)</f>
        <v>46</v>
      </c>
      <c r="E871" t="s">
        <v>16</v>
      </c>
      <c r="F871" t="s">
        <v>25</v>
      </c>
      <c r="G871">
        <v>32</v>
      </c>
      <c r="H871">
        <f>Table1[[#This Row],[Price]]*Table1[[#This Row],[Unit]]</f>
        <v>1472</v>
      </c>
      <c r="I871">
        <f>IF(Table1[[#This Row],[Region]]="West",Table1[[#This Row],[Total]]*0.9,IF(Table1[[#This Row],[Month]]="Dec",Table1[[#This Row],[Total]]*0.9,0))</f>
        <v>1324.8</v>
      </c>
      <c r="J871">
        <f>Table1[[#This Row],[Total]]-Table1[[#This Row],[Discount]]</f>
        <v>147.20000000000005</v>
      </c>
    </row>
    <row r="872" spans="1:10">
      <c r="A872">
        <v>423</v>
      </c>
      <c r="B872" t="s">
        <v>21</v>
      </c>
      <c r="C872" t="s">
        <v>12</v>
      </c>
      <c r="D872">
        <f>VLOOKUP(Table1[[#This Row],[Product]],'Income Statements'!$C$4:$E$7,3,TRUE)</f>
        <v>62</v>
      </c>
      <c r="E872" t="s">
        <v>35</v>
      </c>
      <c r="F872" t="s">
        <v>11</v>
      </c>
      <c r="G872">
        <v>3</v>
      </c>
      <c r="H872">
        <f>Table1[[#This Row],[Price]]*Table1[[#This Row],[Unit]]</f>
        <v>186</v>
      </c>
      <c r="I872">
        <f>IF(Table1[[#This Row],[Region]]="West",Table1[[#This Row],[Total]]*0.9,IF(Table1[[#This Row],[Month]]="Dec",Table1[[#This Row],[Total]]*0.9,0))</f>
        <v>0</v>
      </c>
      <c r="J872">
        <f>Table1[[#This Row],[Total]]-Table1[[#This Row],[Discount]]</f>
        <v>186</v>
      </c>
    </row>
    <row r="873" spans="1:10">
      <c r="A873">
        <v>618</v>
      </c>
      <c r="B873" t="s">
        <v>21</v>
      </c>
      <c r="C873" t="s">
        <v>8</v>
      </c>
      <c r="D873">
        <f>VLOOKUP(Table1[[#This Row],[Product]],'Income Statements'!$C$4:$E$7,3,TRUE)</f>
        <v>46</v>
      </c>
      <c r="E873" t="s">
        <v>35</v>
      </c>
      <c r="F873" t="s">
        <v>25</v>
      </c>
      <c r="G873">
        <v>45</v>
      </c>
      <c r="H873">
        <f>Table1[[#This Row],[Price]]*Table1[[#This Row],[Unit]]</f>
        <v>2070</v>
      </c>
      <c r="I873">
        <f>IF(Table1[[#This Row],[Region]]="West",Table1[[#This Row],[Total]]*0.9,IF(Table1[[#This Row],[Month]]="Dec",Table1[[#This Row],[Total]]*0.9,0))</f>
        <v>1863</v>
      </c>
      <c r="J873">
        <f>Table1[[#This Row],[Total]]-Table1[[#This Row],[Discount]]</f>
        <v>207</v>
      </c>
    </row>
    <row r="874" spans="1:10">
      <c r="A874">
        <v>642</v>
      </c>
      <c r="B874" t="s">
        <v>21</v>
      </c>
      <c r="C874" t="s">
        <v>8</v>
      </c>
      <c r="D874">
        <f>VLOOKUP(Table1[[#This Row],[Product]],'Income Statements'!$C$4:$E$7,3,TRUE)</f>
        <v>46</v>
      </c>
      <c r="E874" t="s">
        <v>35</v>
      </c>
      <c r="F874" t="s">
        <v>25</v>
      </c>
      <c r="G874">
        <v>5</v>
      </c>
      <c r="H874">
        <f>Table1[[#This Row],[Price]]*Table1[[#This Row],[Unit]]</f>
        <v>230</v>
      </c>
      <c r="I874">
        <f>IF(Table1[[#This Row],[Region]]="West",Table1[[#This Row],[Total]]*0.9,IF(Table1[[#This Row],[Month]]="Dec",Table1[[#This Row],[Total]]*0.9,0))</f>
        <v>207</v>
      </c>
      <c r="J874">
        <f>Table1[[#This Row],[Total]]-Table1[[#This Row],[Discount]]</f>
        <v>23</v>
      </c>
    </row>
    <row r="875" spans="1:10">
      <c r="A875">
        <v>941</v>
      </c>
      <c r="B875" t="s">
        <v>21</v>
      </c>
      <c r="C875" t="s">
        <v>27</v>
      </c>
      <c r="D875">
        <f>VLOOKUP(Table1[[#This Row],[Product]],'Income Statements'!$C$4:$E$7,3,TRUE)</f>
        <v>35</v>
      </c>
      <c r="E875" t="s">
        <v>35</v>
      </c>
      <c r="F875" t="s">
        <v>11</v>
      </c>
      <c r="G875">
        <v>24</v>
      </c>
      <c r="H875">
        <f>Table1[[#This Row],[Price]]*Table1[[#This Row],[Unit]]</f>
        <v>840</v>
      </c>
      <c r="I875">
        <f>IF(Table1[[#This Row],[Region]]="West",Table1[[#This Row],[Total]]*0.9,IF(Table1[[#This Row],[Month]]="Dec",Table1[[#This Row],[Total]]*0.9,0))</f>
        <v>0</v>
      </c>
      <c r="J875">
        <f>Table1[[#This Row],[Total]]-Table1[[#This Row],[Discount]]</f>
        <v>840</v>
      </c>
    </row>
    <row r="876" spans="1:10">
      <c r="A876">
        <v>68</v>
      </c>
      <c r="B876" t="s">
        <v>21</v>
      </c>
      <c r="C876" t="s">
        <v>15</v>
      </c>
      <c r="D876">
        <f>VLOOKUP(Table1[[#This Row],[Product]],'Income Statements'!$C$4:$E$7,3,TRUE)</f>
        <v>48</v>
      </c>
      <c r="E876" t="s">
        <v>37</v>
      </c>
      <c r="F876" t="s">
        <v>11</v>
      </c>
      <c r="G876">
        <v>29</v>
      </c>
      <c r="H876">
        <f>Table1[[#This Row],[Price]]*Table1[[#This Row],[Unit]]</f>
        <v>1392</v>
      </c>
      <c r="I876">
        <f>IF(Table1[[#This Row],[Region]]="West",Table1[[#This Row],[Total]]*0.9,IF(Table1[[#This Row],[Month]]="Dec",Table1[[#This Row],[Total]]*0.9,0))</f>
        <v>0</v>
      </c>
      <c r="J876">
        <f>Table1[[#This Row],[Total]]-Table1[[#This Row],[Discount]]</f>
        <v>1392</v>
      </c>
    </row>
    <row r="877" spans="1:10">
      <c r="A877">
        <v>404</v>
      </c>
      <c r="B877" t="s">
        <v>21</v>
      </c>
      <c r="C877" t="s">
        <v>15</v>
      </c>
      <c r="D877">
        <f>VLOOKUP(Table1[[#This Row],[Product]],'Income Statements'!$C$4:$E$7,3,TRUE)</f>
        <v>48</v>
      </c>
      <c r="E877" t="s">
        <v>37</v>
      </c>
      <c r="F877" t="s">
        <v>18</v>
      </c>
      <c r="G877">
        <v>7</v>
      </c>
      <c r="H877">
        <f>Table1[[#This Row],[Price]]*Table1[[#This Row],[Unit]]</f>
        <v>336</v>
      </c>
      <c r="I877">
        <f>IF(Table1[[#This Row],[Region]]="West",Table1[[#This Row],[Total]]*0.9,IF(Table1[[#This Row],[Month]]="Dec",Table1[[#This Row],[Total]]*0.9,0))</f>
        <v>0</v>
      </c>
      <c r="J877">
        <f>Table1[[#This Row],[Total]]-Table1[[#This Row],[Discount]]</f>
        <v>336</v>
      </c>
    </row>
    <row r="878" spans="1:10">
      <c r="A878">
        <v>427</v>
      </c>
      <c r="B878" t="s">
        <v>21</v>
      </c>
      <c r="C878" t="s">
        <v>27</v>
      </c>
      <c r="D878">
        <f>VLOOKUP(Table1[[#This Row],[Product]],'Income Statements'!$C$4:$E$7,3,TRUE)</f>
        <v>35</v>
      </c>
      <c r="E878" t="s">
        <v>37</v>
      </c>
      <c r="F878" t="s">
        <v>18</v>
      </c>
      <c r="G878">
        <v>47</v>
      </c>
      <c r="H878">
        <f>Table1[[#This Row],[Price]]*Table1[[#This Row],[Unit]]</f>
        <v>1645</v>
      </c>
      <c r="I878">
        <f>IF(Table1[[#This Row],[Region]]="West",Table1[[#This Row],[Total]]*0.9,IF(Table1[[#This Row],[Month]]="Dec",Table1[[#This Row],[Total]]*0.9,0))</f>
        <v>0</v>
      </c>
      <c r="J878">
        <f>Table1[[#This Row],[Total]]-Table1[[#This Row],[Discount]]</f>
        <v>1645</v>
      </c>
    </row>
    <row r="879" spans="1:10">
      <c r="A879">
        <v>459</v>
      </c>
      <c r="B879" t="s">
        <v>21</v>
      </c>
      <c r="C879" t="s">
        <v>12</v>
      </c>
      <c r="D879">
        <f>VLOOKUP(Table1[[#This Row],[Product]],'Income Statements'!$C$4:$E$7,3,TRUE)</f>
        <v>62</v>
      </c>
      <c r="E879" t="s">
        <v>37</v>
      </c>
      <c r="F879" t="s">
        <v>25</v>
      </c>
      <c r="G879">
        <v>15</v>
      </c>
      <c r="H879">
        <f>Table1[[#This Row],[Price]]*Table1[[#This Row],[Unit]]</f>
        <v>930</v>
      </c>
      <c r="I879">
        <f>IF(Table1[[#This Row],[Region]]="West",Table1[[#This Row],[Total]]*0.9,IF(Table1[[#This Row],[Month]]="Dec",Table1[[#This Row],[Total]]*0.9,0))</f>
        <v>837</v>
      </c>
      <c r="J879">
        <f>Table1[[#This Row],[Total]]-Table1[[#This Row],[Discount]]</f>
        <v>93</v>
      </c>
    </row>
    <row r="880" spans="1:10">
      <c r="A880">
        <v>501</v>
      </c>
      <c r="B880" t="s">
        <v>21</v>
      </c>
      <c r="C880" t="s">
        <v>27</v>
      </c>
      <c r="D880">
        <f>VLOOKUP(Table1[[#This Row],[Product]],'Income Statements'!$C$4:$E$7,3,TRUE)</f>
        <v>35</v>
      </c>
      <c r="E880" t="s">
        <v>37</v>
      </c>
      <c r="F880" t="s">
        <v>7</v>
      </c>
      <c r="G880">
        <v>11</v>
      </c>
      <c r="H880">
        <f>Table1[[#This Row],[Price]]*Table1[[#This Row],[Unit]]</f>
        <v>385</v>
      </c>
      <c r="I880">
        <f>IF(Table1[[#This Row],[Region]]="West",Table1[[#This Row],[Total]]*0.9,IF(Table1[[#This Row],[Month]]="Dec",Table1[[#This Row],[Total]]*0.9,0))</f>
        <v>0</v>
      </c>
      <c r="J880">
        <f>Table1[[#This Row],[Total]]-Table1[[#This Row],[Discount]]</f>
        <v>385</v>
      </c>
    </row>
    <row r="881" spans="1:10">
      <c r="A881">
        <v>633</v>
      </c>
      <c r="B881" t="s">
        <v>21</v>
      </c>
      <c r="C881" t="s">
        <v>8</v>
      </c>
      <c r="D881">
        <f>VLOOKUP(Table1[[#This Row],[Product]],'Income Statements'!$C$4:$E$7,3,TRUE)</f>
        <v>46</v>
      </c>
      <c r="E881" t="s">
        <v>37</v>
      </c>
      <c r="F881" t="s">
        <v>7</v>
      </c>
      <c r="G881">
        <v>9</v>
      </c>
      <c r="H881">
        <f>Table1[[#This Row],[Price]]*Table1[[#This Row],[Unit]]</f>
        <v>414</v>
      </c>
      <c r="I881">
        <f>IF(Table1[[#This Row],[Region]]="West",Table1[[#This Row],[Total]]*0.9,IF(Table1[[#This Row],[Month]]="Dec",Table1[[#This Row],[Total]]*0.9,0))</f>
        <v>0</v>
      </c>
      <c r="J881">
        <f>Table1[[#This Row],[Total]]-Table1[[#This Row],[Discount]]</f>
        <v>414</v>
      </c>
    </row>
    <row r="882" spans="1:10">
      <c r="A882">
        <v>663</v>
      </c>
      <c r="B882" t="s">
        <v>21</v>
      </c>
      <c r="C882" t="s">
        <v>8</v>
      </c>
      <c r="D882">
        <f>VLOOKUP(Table1[[#This Row],[Product]],'Income Statements'!$C$4:$E$7,3,TRUE)</f>
        <v>46</v>
      </c>
      <c r="E882" t="s">
        <v>37</v>
      </c>
      <c r="F882" t="s">
        <v>11</v>
      </c>
      <c r="G882">
        <v>13</v>
      </c>
      <c r="H882">
        <f>Table1[[#This Row],[Price]]*Table1[[#This Row],[Unit]]</f>
        <v>598</v>
      </c>
      <c r="I882">
        <f>IF(Table1[[#This Row],[Region]]="West",Table1[[#This Row],[Total]]*0.9,IF(Table1[[#This Row],[Month]]="Dec",Table1[[#This Row],[Total]]*0.9,0))</f>
        <v>0</v>
      </c>
      <c r="J882">
        <f>Table1[[#This Row],[Total]]-Table1[[#This Row],[Discount]]</f>
        <v>598</v>
      </c>
    </row>
    <row r="883" spans="1:10">
      <c r="A883">
        <v>701</v>
      </c>
      <c r="B883" t="s">
        <v>21</v>
      </c>
      <c r="C883" t="s">
        <v>8</v>
      </c>
      <c r="D883">
        <f>VLOOKUP(Table1[[#This Row],[Product]],'Income Statements'!$C$4:$E$7,3,TRUE)</f>
        <v>46</v>
      </c>
      <c r="E883" t="s">
        <v>37</v>
      </c>
      <c r="F883" t="s">
        <v>25</v>
      </c>
      <c r="G883">
        <v>41</v>
      </c>
      <c r="H883">
        <f>Table1[[#This Row],[Price]]*Table1[[#This Row],[Unit]]</f>
        <v>1886</v>
      </c>
      <c r="I883">
        <f>IF(Table1[[#This Row],[Region]]="West",Table1[[#This Row],[Total]]*0.9,IF(Table1[[#This Row],[Month]]="Dec",Table1[[#This Row],[Total]]*0.9,0))</f>
        <v>1697.4</v>
      </c>
      <c r="J883">
        <f>Table1[[#This Row],[Total]]-Table1[[#This Row],[Discount]]</f>
        <v>188.59999999999991</v>
      </c>
    </row>
    <row r="884" spans="1:10">
      <c r="A884">
        <v>930</v>
      </c>
      <c r="B884" t="s">
        <v>21</v>
      </c>
      <c r="C884" t="s">
        <v>12</v>
      </c>
      <c r="D884">
        <f>VLOOKUP(Table1[[#This Row],[Product]],'Income Statements'!$C$4:$E$7,3,TRUE)</f>
        <v>62</v>
      </c>
      <c r="E884" t="s">
        <v>37</v>
      </c>
      <c r="F884" t="s">
        <v>11</v>
      </c>
      <c r="G884">
        <v>42</v>
      </c>
      <c r="H884">
        <f>Table1[[#This Row],[Price]]*Table1[[#This Row],[Unit]]</f>
        <v>2604</v>
      </c>
      <c r="I884">
        <f>IF(Table1[[#This Row],[Region]]="West",Table1[[#This Row],[Total]]*0.9,IF(Table1[[#This Row],[Month]]="Dec",Table1[[#This Row],[Total]]*0.9,0))</f>
        <v>0</v>
      </c>
      <c r="J884">
        <f>Table1[[#This Row],[Total]]-Table1[[#This Row],[Discount]]</f>
        <v>2604</v>
      </c>
    </row>
    <row r="885" spans="1:10">
      <c r="A885">
        <v>998</v>
      </c>
      <c r="B885" t="s">
        <v>21</v>
      </c>
      <c r="C885" t="s">
        <v>15</v>
      </c>
      <c r="D885">
        <f>VLOOKUP(Table1[[#This Row],[Product]],'Income Statements'!$C$4:$E$7,3,TRUE)</f>
        <v>48</v>
      </c>
      <c r="E885" t="s">
        <v>37</v>
      </c>
      <c r="F885" t="s">
        <v>7</v>
      </c>
      <c r="G885">
        <v>34</v>
      </c>
      <c r="H885">
        <f>Table1[[#This Row],[Price]]*Table1[[#This Row],[Unit]]</f>
        <v>1632</v>
      </c>
      <c r="I885">
        <f>IF(Table1[[#This Row],[Region]]="West",Table1[[#This Row],[Total]]*0.9,IF(Table1[[#This Row],[Month]]="Dec",Table1[[#This Row],[Total]]*0.9,0))</f>
        <v>0</v>
      </c>
      <c r="J885">
        <f>Table1[[#This Row],[Total]]-Table1[[#This Row],[Discount]]</f>
        <v>1632</v>
      </c>
    </row>
    <row r="886" spans="1:10">
      <c r="A886">
        <v>75</v>
      </c>
      <c r="B886" t="s">
        <v>21</v>
      </c>
      <c r="C886" t="s">
        <v>8</v>
      </c>
      <c r="D886">
        <f>VLOOKUP(Table1[[#This Row],[Product]],'Income Statements'!$C$4:$E$7,3,TRUE)</f>
        <v>46</v>
      </c>
      <c r="E886" t="s">
        <v>13</v>
      </c>
      <c r="F886" t="s">
        <v>25</v>
      </c>
      <c r="G886">
        <v>14</v>
      </c>
      <c r="H886">
        <f>Table1[[#This Row],[Price]]*Table1[[#This Row],[Unit]]</f>
        <v>644</v>
      </c>
      <c r="I886">
        <f>IF(Table1[[#This Row],[Region]]="West",Table1[[#This Row],[Total]]*0.9,IF(Table1[[#This Row],[Month]]="Dec",Table1[[#This Row],[Total]]*0.9,0))</f>
        <v>579.6</v>
      </c>
      <c r="J886">
        <f>Table1[[#This Row],[Total]]-Table1[[#This Row],[Discount]]</f>
        <v>64.399999999999977</v>
      </c>
    </row>
    <row r="887" spans="1:10">
      <c r="A887">
        <v>89</v>
      </c>
      <c r="B887" t="s">
        <v>21</v>
      </c>
      <c r="C887" t="s">
        <v>8</v>
      </c>
      <c r="D887">
        <f>VLOOKUP(Table1[[#This Row],[Product]],'Income Statements'!$C$4:$E$7,3,TRUE)</f>
        <v>46</v>
      </c>
      <c r="E887" t="s">
        <v>13</v>
      </c>
      <c r="F887" t="s">
        <v>11</v>
      </c>
      <c r="G887">
        <v>33</v>
      </c>
      <c r="H887">
        <f>Table1[[#This Row],[Price]]*Table1[[#This Row],[Unit]]</f>
        <v>1518</v>
      </c>
      <c r="I887">
        <f>IF(Table1[[#This Row],[Region]]="West",Table1[[#This Row],[Total]]*0.9,IF(Table1[[#This Row],[Month]]="Dec",Table1[[#This Row],[Total]]*0.9,0))</f>
        <v>0</v>
      </c>
      <c r="J887">
        <f>Table1[[#This Row],[Total]]-Table1[[#This Row],[Discount]]</f>
        <v>1518</v>
      </c>
    </row>
    <row r="888" spans="1:10">
      <c r="A888">
        <v>134</v>
      </c>
      <c r="B888" t="s">
        <v>21</v>
      </c>
      <c r="C888" t="s">
        <v>12</v>
      </c>
      <c r="D888">
        <f>VLOOKUP(Table1[[#This Row],[Product]],'Income Statements'!$C$4:$E$7,3,TRUE)</f>
        <v>62</v>
      </c>
      <c r="E888" t="s">
        <v>13</v>
      </c>
      <c r="F888" t="s">
        <v>11</v>
      </c>
      <c r="G888">
        <v>38</v>
      </c>
      <c r="H888">
        <f>Table1[[#This Row],[Price]]*Table1[[#This Row],[Unit]]</f>
        <v>2356</v>
      </c>
      <c r="I888">
        <f>IF(Table1[[#This Row],[Region]]="West",Table1[[#This Row],[Total]]*0.9,IF(Table1[[#This Row],[Month]]="Dec",Table1[[#This Row],[Total]]*0.9,0))</f>
        <v>0</v>
      </c>
      <c r="J888">
        <f>Table1[[#This Row],[Total]]-Table1[[#This Row],[Discount]]</f>
        <v>2356</v>
      </c>
    </row>
    <row r="889" spans="1:10">
      <c r="A889">
        <v>311</v>
      </c>
      <c r="B889" t="s">
        <v>21</v>
      </c>
      <c r="C889" t="s">
        <v>8</v>
      </c>
      <c r="D889">
        <f>VLOOKUP(Table1[[#This Row],[Product]],'Income Statements'!$C$4:$E$7,3,TRUE)</f>
        <v>46</v>
      </c>
      <c r="E889" t="s">
        <v>13</v>
      </c>
      <c r="F889" t="s">
        <v>11</v>
      </c>
      <c r="G889">
        <v>24</v>
      </c>
      <c r="H889">
        <f>Table1[[#This Row],[Price]]*Table1[[#This Row],[Unit]]</f>
        <v>1104</v>
      </c>
      <c r="I889">
        <f>IF(Table1[[#This Row],[Region]]="West",Table1[[#This Row],[Total]]*0.9,IF(Table1[[#This Row],[Month]]="Dec",Table1[[#This Row],[Total]]*0.9,0))</f>
        <v>0</v>
      </c>
      <c r="J889">
        <f>Table1[[#This Row],[Total]]-Table1[[#This Row],[Discount]]</f>
        <v>1104</v>
      </c>
    </row>
    <row r="890" spans="1:10">
      <c r="A890">
        <v>366</v>
      </c>
      <c r="B890" t="s">
        <v>21</v>
      </c>
      <c r="C890" t="s">
        <v>8</v>
      </c>
      <c r="D890">
        <f>VLOOKUP(Table1[[#This Row],[Product]],'Income Statements'!$C$4:$E$7,3,TRUE)</f>
        <v>46</v>
      </c>
      <c r="E890" t="s">
        <v>13</v>
      </c>
      <c r="F890" t="s">
        <v>7</v>
      </c>
      <c r="G890">
        <v>10</v>
      </c>
      <c r="H890">
        <f>Table1[[#This Row],[Price]]*Table1[[#This Row],[Unit]]</f>
        <v>460</v>
      </c>
      <c r="I890">
        <f>IF(Table1[[#This Row],[Region]]="West",Table1[[#This Row],[Total]]*0.9,IF(Table1[[#This Row],[Month]]="Dec",Table1[[#This Row],[Total]]*0.9,0))</f>
        <v>0</v>
      </c>
      <c r="J890">
        <f>Table1[[#This Row],[Total]]-Table1[[#This Row],[Discount]]</f>
        <v>460</v>
      </c>
    </row>
    <row r="891" spans="1:10">
      <c r="A891">
        <v>474</v>
      </c>
      <c r="B891" t="s">
        <v>21</v>
      </c>
      <c r="C891" t="s">
        <v>12</v>
      </c>
      <c r="D891">
        <f>VLOOKUP(Table1[[#This Row],[Product]],'Income Statements'!$C$4:$E$7,3,TRUE)</f>
        <v>62</v>
      </c>
      <c r="E891" t="s">
        <v>13</v>
      </c>
      <c r="F891" t="s">
        <v>7</v>
      </c>
      <c r="G891">
        <v>8</v>
      </c>
      <c r="H891">
        <f>Table1[[#This Row],[Price]]*Table1[[#This Row],[Unit]]</f>
        <v>496</v>
      </c>
      <c r="I891">
        <f>IF(Table1[[#This Row],[Region]]="West",Table1[[#This Row],[Total]]*0.9,IF(Table1[[#This Row],[Month]]="Dec",Table1[[#This Row],[Total]]*0.9,0))</f>
        <v>0</v>
      </c>
      <c r="J891">
        <f>Table1[[#This Row],[Total]]-Table1[[#This Row],[Discount]]</f>
        <v>496</v>
      </c>
    </row>
    <row r="892" spans="1:10">
      <c r="A892">
        <v>507</v>
      </c>
      <c r="B892" t="s">
        <v>21</v>
      </c>
      <c r="C892" t="s">
        <v>8</v>
      </c>
      <c r="D892">
        <f>VLOOKUP(Table1[[#This Row],[Product]],'Income Statements'!$C$4:$E$7,3,TRUE)</f>
        <v>46</v>
      </c>
      <c r="E892" t="s">
        <v>13</v>
      </c>
      <c r="F892" t="s">
        <v>11</v>
      </c>
      <c r="G892">
        <v>6</v>
      </c>
      <c r="H892">
        <f>Table1[[#This Row],[Price]]*Table1[[#This Row],[Unit]]</f>
        <v>276</v>
      </c>
      <c r="I892">
        <f>IF(Table1[[#This Row],[Region]]="West",Table1[[#This Row],[Total]]*0.9,IF(Table1[[#This Row],[Month]]="Dec",Table1[[#This Row],[Total]]*0.9,0))</f>
        <v>0</v>
      </c>
      <c r="J892">
        <f>Table1[[#This Row],[Total]]-Table1[[#This Row],[Discount]]</f>
        <v>276</v>
      </c>
    </row>
    <row r="893" spans="1:10">
      <c r="A893">
        <v>793</v>
      </c>
      <c r="B893" t="s">
        <v>21</v>
      </c>
      <c r="C893" t="s">
        <v>15</v>
      </c>
      <c r="D893">
        <f>VLOOKUP(Table1[[#This Row],[Product]],'Income Statements'!$C$4:$E$7,3,TRUE)</f>
        <v>48</v>
      </c>
      <c r="E893" t="s">
        <v>13</v>
      </c>
      <c r="F893" t="s">
        <v>7</v>
      </c>
      <c r="G893">
        <v>26</v>
      </c>
      <c r="H893">
        <f>Table1[[#This Row],[Price]]*Table1[[#This Row],[Unit]]</f>
        <v>1248</v>
      </c>
      <c r="I893">
        <f>IF(Table1[[#This Row],[Region]]="West",Table1[[#This Row],[Total]]*0.9,IF(Table1[[#This Row],[Month]]="Dec",Table1[[#This Row],[Total]]*0.9,0))</f>
        <v>0</v>
      </c>
      <c r="J893">
        <f>Table1[[#This Row],[Total]]-Table1[[#This Row],[Discount]]</f>
        <v>1248</v>
      </c>
    </row>
    <row r="894" spans="1:10">
      <c r="A894">
        <v>969</v>
      </c>
      <c r="B894" t="s">
        <v>21</v>
      </c>
      <c r="C894" t="s">
        <v>8</v>
      </c>
      <c r="D894">
        <f>VLOOKUP(Table1[[#This Row],[Product]],'Income Statements'!$C$4:$E$7,3,TRUE)</f>
        <v>46</v>
      </c>
      <c r="E894" t="s">
        <v>13</v>
      </c>
      <c r="F894" t="s">
        <v>7</v>
      </c>
      <c r="G894">
        <v>36</v>
      </c>
      <c r="H894">
        <f>Table1[[#This Row],[Price]]*Table1[[#This Row],[Unit]]</f>
        <v>1656</v>
      </c>
      <c r="I894">
        <f>IF(Table1[[#This Row],[Region]]="West",Table1[[#This Row],[Total]]*0.9,IF(Table1[[#This Row],[Month]]="Dec",Table1[[#This Row],[Total]]*0.9,0))</f>
        <v>0</v>
      </c>
      <c r="J894">
        <f>Table1[[#This Row],[Total]]-Table1[[#This Row],[Discount]]</f>
        <v>1656</v>
      </c>
    </row>
    <row r="895" spans="1:10">
      <c r="A895">
        <v>117</v>
      </c>
      <c r="B895" t="s">
        <v>21</v>
      </c>
      <c r="C895" t="s">
        <v>27</v>
      </c>
      <c r="D895">
        <f>VLOOKUP(Table1[[#This Row],[Product]],'Income Statements'!$C$4:$E$7,3,TRUE)</f>
        <v>35</v>
      </c>
      <c r="E895" t="s">
        <v>33</v>
      </c>
      <c r="F895" t="s">
        <v>11</v>
      </c>
      <c r="G895">
        <v>35</v>
      </c>
      <c r="H895">
        <f>Table1[[#This Row],[Price]]*Table1[[#This Row],[Unit]]</f>
        <v>1225</v>
      </c>
      <c r="I895">
        <f>IF(Table1[[#This Row],[Region]]="West",Table1[[#This Row],[Total]]*0.9,IF(Table1[[#This Row],[Month]]="Dec",Table1[[#This Row],[Total]]*0.9,0))</f>
        <v>0</v>
      </c>
      <c r="J895">
        <f>Table1[[#This Row],[Total]]-Table1[[#This Row],[Discount]]</f>
        <v>1225</v>
      </c>
    </row>
    <row r="896" spans="1:10">
      <c r="A896">
        <v>186</v>
      </c>
      <c r="B896" t="s">
        <v>21</v>
      </c>
      <c r="C896" t="s">
        <v>15</v>
      </c>
      <c r="D896">
        <f>VLOOKUP(Table1[[#This Row],[Product]],'Income Statements'!$C$4:$E$7,3,TRUE)</f>
        <v>48</v>
      </c>
      <c r="E896" t="s">
        <v>33</v>
      </c>
      <c r="F896" t="s">
        <v>11</v>
      </c>
      <c r="G896">
        <v>11</v>
      </c>
      <c r="H896">
        <f>Table1[[#This Row],[Price]]*Table1[[#This Row],[Unit]]</f>
        <v>528</v>
      </c>
      <c r="I896">
        <f>IF(Table1[[#This Row],[Region]]="West",Table1[[#This Row],[Total]]*0.9,IF(Table1[[#This Row],[Month]]="Dec",Table1[[#This Row],[Total]]*0.9,0))</f>
        <v>0</v>
      </c>
      <c r="J896">
        <f>Table1[[#This Row],[Total]]-Table1[[#This Row],[Discount]]</f>
        <v>528</v>
      </c>
    </row>
    <row r="897" spans="1:10">
      <c r="A897">
        <v>286</v>
      </c>
      <c r="B897" t="s">
        <v>21</v>
      </c>
      <c r="C897" t="s">
        <v>27</v>
      </c>
      <c r="D897">
        <f>VLOOKUP(Table1[[#This Row],[Product]],'Income Statements'!$C$4:$E$7,3,TRUE)</f>
        <v>35</v>
      </c>
      <c r="E897" t="s">
        <v>33</v>
      </c>
      <c r="F897" t="s">
        <v>7</v>
      </c>
      <c r="G897">
        <v>25</v>
      </c>
      <c r="H897">
        <f>Table1[[#This Row],[Price]]*Table1[[#This Row],[Unit]]</f>
        <v>875</v>
      </c>
      <c r="I897">
        <f>IF(Table1[[#This Row],[Region]]="West",Table1[[#This Row],[Total]]*0.9,IF(Table1[[#This Row],[Month]]="Dec",Table1[[#This Row],[Total]]*0.9,0))</f>
        <v>0</v>
      </c>
      <c r="J897">
        <f>Table1[[#This Row],[Total]]-Table1[[#This Row],[Discount]]</f>
        <v>875</v>
      </c>
    </row>
    <row r="898" spans="1:10">
      <c r="A898">
        <v>339</v>
      </c>
      <c r="B898" t="s">
        <v>21</v>
      </c>
      <c r="C898" t="s">
        <v>15</v>
      </c>
      <c r="D898">
        <f>VLOOKUP(Table1[[#This Row],[Product]],'Income Statements'!$C$4:$E$7,3,TRUE)</f>
        <v>48</v>
      </c>
      <c r="E898" t="s">
        <v>33</v>
      </c>
      <c r="F898" t="s">
        <v>25</v>
      </c>
      <c r="G898">
        <v>22</v>
      </c>
      <c r="H898">
        <f>Table1[[#This Row],[Price]]*Table1[[#This Row],[Unit]]</f>
        <v>1056</v>
      </c>
      <c r="I898">
        <f>IF(Table1[[#This Row],[Region]]="West",Table1[[#This Row],[Total]]*0.9,IF(Table1[[#This Row],[Month]]="Dec",Table1[[#This Row],[Total]]*0.9,0))</f>
        <v>950.4</v>
      </c>
      <c r="J898">
        <f>Table1[[#This Row],[Total]]-Table1[[#This Row],[Discount]]</f>
        <v>105.60000000000002</v>
      </c>
    </row>
    <row r="899" spans="1:10">
      <c r="A899">
        <v>466</v>
      </c>
      <c r="B899" t="s">
        <v>21</v>
      </c>
      <c r="C899" t="s">
        <v>8</v>
      </c>
      <c r="D899">
        <f>VLOOKUP(Table1[[#This Row],[Product]],'Income Statements'!$C$4:$E$7,3,TRUE)</f>
        <v>46</v>
      </c>
      <c r="E899" t="s">
        <v>33</v>
      </c>
      <c r="F899" t="s">
        <v>25</v>
      </c>
      <c r="G899">
        <v>23</v>
      </c>
      <c r="H899">
        <f>Table1[[#This Row],[Price]]*Table1[[#This Row],[Unit]]</f>
        <v>1058</v>
      </c>
      <c r="I899">
        <f>IF(Table1[[#This Row],[Region]]="West",Table1[[#This Row],[Total]]*0.9,IF(Table1[[#This Row],[Month]]="Dec",Table1[[#This Row],[Total]]*0.9,0))</f>
        <v>952.2</v>
      </c>
      <c r="J899">
        <f>Table1[[#This Row],[Total]]-Table1[[#This Row],[Discount]]</f>
        <v>105.79999999999995</v>
      </c>
    </row>
    <row r="900" spans="1:10">
      <c r="A900">
        <v>495</v>
      </c>
      <c r="B900" t="s">
        <v>21</v>
      </c>
      <c r="C900" t="s">
        <v>15</v>
      </c>
      <c r="D900">
        <f>VLOOKUP(Table1[[#This Row],[Product]],'Income Statements'!$C$4:$E$7,3,TRUE)</f>
        <v>48</v>
      </c>
      <c r="E900" t="s">
        <v>33</v>
      </c>
      <c r="F900" t="s">
        <v>18</v>
      </c>
      <c r="G900">
        <v>26</v>
      </c>
      <c r="H900">
        <f>Table1[[#This Row],[Price]]*Table1[[#This Row],[Unit]]</f>
        <v>1248</v>
      </c>
      <c r="I900">
        <f>IF(Table1[[#This Row],[Region]]="West",Table1[[#This Row],[Total]]*0.9,IF(Table1[[#This Row],[Month]]="Dec",Table1[[#This Row],[Total]]*0.9,0))</f>
        <v>0</v>
      </c>
      <c r="J900">
        <f>Table1[[#This Row],[Total]]-Table1[[#This Row],[Discount]]</f>
        <v>1248</v>
      </c>
    </row>
    <row r="901" spans="1:10">
      <c r="A901">
        <v>545</v>
      </c>
      <c r="B901" t="s">
        <v>21</v>
      </c>
      <c r="C901" t="s">
        <v>8</v>
      </c>
      <c r="D901">
        <f>VLOOKUP(Table1[[#This Row],[Product]],'Income Statements'!$C$4:$E$7,3,TRUE)</f>
        <v>46</v>
      </c>
      <c r="E901" t="s">
        <v>33</v>
      </c>
      <c r="F901" t="s">
        <v>18</v>
      </c>
      <c r="G901">
        <v>23</v>
      </c>
      <c r="H901">
        <f>Table1[[#This Row],[Price]]*Table1[[#This Row],[Unit]]</f>
        <v>1058</v>
      </c>
      <c r="I901">
        <f>IF(Table1[[#This Row],[Region]]="West",Table1[[#This Row],[Total]]*0.9,IF(Table1[[#This Row],[Month]]="Dec",Table1[[#This Row],[Total]]*0.9,0))</f>
        <v>0</v>
      </c>
      <c r="J901">
        <f>Table1[[#This Row],[Total]]-Table1[[#This Row],[Discount]]</f>
        <v>1058</v>
      </c>
    </row>
    <row r="902" spans="1:10">
      <c r="A902">
        <v>593</v>
      </c>
      <c r="B902" t="s">
        <v>21</v>
      </c>
      <c r="C902" t="s">
        <v>27</v>
      </c>
      <c r="D902">
        <f>VLOOKUP(Table1[[#This Row],[Product]],'Income Statements'!$C$4:$E$7,3,TRUE)</f>
        <v>35</v>
      </c>
      <c r="E902" t="s">
        <v>33</v>
      </c>
      <c r="F902" t="s">
        <v>18</v>
      </c>
      <c r="G902">
        <v>21</v>
      </c>
      <c r="H902">
        <f>Table1[[#This Row],[Price]]*Table1[[#This Row],[Unit]]</f>
        <v>735</v>
      </c>
      <c r="I902">
        <f>IF(Table1[[#This Row],[Region]]="West",Table1[[#This Row],[Total]]*0.9,IF(Table1[[#This Row],[Month]]="Dec",Table1[[#This Row],[Total]]*0.9,0))</f>
        <v>0</v>
      </c>
      <c r="J902">
        <f>Table1[[#This Row],[Total]]-Table1[[#This Row],[Discount]]</f>
        <v>735</v>
      </c>
    </row>
    <row r="903" spans="1:10">
      <c r="A903">
        <v>848</v>
      </c>
      <c r="B903" t="s">
        <v>21</v>
      </c>
      <c r="C903" t="s">
        <v>12</v>
      </c>
      <c r="D903">
        <f>VLOOKUP(Table1[[#This Row],[Product]],'Income Statements'!$C$4:$E$7,3,TRUE)</f>
        <v>62</v>
      </c>
      <c r="E903" t="s">
        <v>33</v>
      </c>
      <c r="F903" t="s">
        <v>18</v>
      </c>
      <c r="G903">
        <v>35</v>
      </c>
      <c r="H903">
        <f>Table1[[#This Row],[Price]]*Table1[[#This Row],[Unit]]</f>
        <v>2170</v>
      </c>
      <c r="I903">
        <f>IF(Table1[[#This Row],[Region]]="West",Table1[[#This Row],[Total]]*0.9,IF(Table1[[#This Row],[Month]]="Dec",Table1[[#This Row],[Total]]*0.9,0))</f>
        <v>0</v>
      </c>
      <c r="J903">
        <f>Table1[[#This Row],[Total]]-Table1[[#This Row],[Discount]]</f>
        <v>2170</v>
      </c>
    </row>
    <row r="904" spans="1:10">
      <c r="A904">
        <v>872</v>
      </c>
      <c r="B904" t="s">
        <v>21</v>
      </c>
      <c r="C904" t="s">
        <v>15</v>
      </c>
      <c r="D904">
        <f>VLOOKUP(Table1[[#This Row],[Product]],'Income Statements'!$C$4:$E$7,3,TRUE)</f>
        <v>48</v>
      </c>
      <c r="E904" t="s">
        <v>33</v>
      </c>
      <c r="F904" t="s">
        <v>11</v>
      </c>
      <c r="G904">
        <v>29</v>
      </c>
      <c r="H904">
        <f>Table1[[#This Row],[Price]]*Table1[[#This Row],[Unit]]</f>
        <v>1392</v>
      </c>
      <c r="I904">
        <f>IF(Table1[[#This Row],[Region]]="West",Table1[[#This Row],[Total]]*0.9,IF(Table1[[#This Row],[Month]]="Dec",Table1[[#This Row],[Total]]*0.9,0))</f>
        <v>0</v>
      </c>
      <c r="J904">
        <f>Table1[[#This Row],[Total]]-Table1[[#This Row],[Discount]]</f>
        <v>1392</v>
      </c>
    </row>
    <row r="905" spans="1:10">
      <c r="A905">
        <v>948</v>
      </c>
      <c r="B905" t="s">
        <v>21</v>
      </c>
      <c r="C905" t="s">
        <v>15</v>
      </c>
      <c r="D905">
        <f>VLOOKUP(Table1[[#This Row],[Product]],'Income Statements'!$C$4:$E$7,3,TRUE)</f>
        <v>48</v>
      </c>
      <c r="E905" t="s">
        <v>33</v>
      </c>
      <c r="F905" t="s">
        <v>25</v>
      </c>
      <c r="G905">
        <v>33</v>
      </c>
      <c r="H905">
        <f>Table1[[#This Row],[Price]]*Table1[[#This Row],[Unit]]</f>
        <v>1584</v>
      </c>
      <c r="I905">
        <f>IF(Table1[[#This Row],[Region]]="West",Table1[[#This Row],[Total]]*0.9,IF(Table1[[#This Row],[Month]]="Dec",Table1[[#This Row],[Total]]*0.9,0))</f>
        <v>1425.6000000000001</v>
      </c>
      <c r="J905">
        <f>Table1[[#This Row],[Total]]-Table1[[#This Row],[Discount]]</f>
        <v>158.39999999999986</v>
      </c>
    </row>
    <row r="906" spans="1:10">
      <c r="A906">
        <v>982</v>
      </c>
      <c r="B906" t="s">
        <v>21</v>
      </c>
      <c r="C906" t="s">
        <v>15</v>
      </c>
      <c r="D906">
        <f>VLOOKUP(Table1[[#This Row],[Product]],'Income Statements'!$C$4:$E$7,3,TRUE)</f>
        <v>48</v>
      </c>
      <c r="E906" t="s">
        <v>33</v>
      </c>
      <c r="F906" t="s">
        <v>7</v>
      </c>
      <c r="G906">
        <v>4</v>
      </c>
      <c r="H906">
        <f>Table1[[#This Row],[Price]]*Table1[[#This Row],[Unit]]</f>
        <v>192</v>
      </c>
      <c r="I906">
        <f>IF(Table1[[#This Row],[Region]]="West",Table1[[#This Row],[Total]]*0.9,IF(Table1[[#This Row],[Month]]="Dec",Table1[[#This Row],[Total]]*0.9,0))</f>
        <v>0</v>
      </c>
      <c r="J906">
        <f>Table1[[#This Row],[Total]]-Table1[[#This Row],[Discount]]</f>
        <v>192</v>
      </c>
    </row>
    <row r="907" spans="1:10">
      <c r="A907">
        <v>60</v>
      </c>
      <c r="B907" t="s">
        <v>21</v>
      </c>
      <c r="C907" t="s">
        <v>8</v>
      </c>
      <c r="D907">
        <f>VLOOKUP(Table1[[#This Row],[Product]],'Income Statements'!$C$4:$E$7,3,TRUE)</f>
        <v>46</v>
      </c>
      <c r="E907" t="s">
        <v>32</v>
      </c>
      <c r="F907" t="s">
        <v>18</v>
      </c>
      <c r="G907">
        <v>8</v>
      </c>
      <c r="H907">
        <f>Table1[[#This Row],[Price]]*Table1[[#This Row],[Unit]]</f>
        <v>368</v>
      </c>
      <c r="I907">
        <f>IF(Table1[[#This Row],[Region]]="West",Table1[[#This Row],[Total]]*0.9,IF(Table1[[#This Row],[Month]]="Dec",Table1[[#This Row],[Total]]*0.9,0))</f>
        <v>0</v>
      </c>
      <c r="J907">
        <f>Table1[[#This Row],[Total]]-Table1[[#This Row],[Discount]]</f>
        <v>368</v>
      </c>
    </row>
    <row r="908" spans="1:10">
      <c r="A908">
        <v>309</v>
      </c>
      <c r="B908" t="s">
        <v>21</v>
      </c>
      <c r="C908" t="s">
        <v>15</v>
      </c>
      <c r="D908">
        <f>VLOOKUP(Table1[[#This Row],[Product]],'Income Statements'!$C$4:$E$7,3,TRUE)</f>
        <v>48</v>
      </c>
      <c r="E908" t="s">
        <v>32</v>
      </c>
      <c r="F908" t="s">
        <v>11</v>
      </c>
      <c r="G908">
        <v>13</v>
      </c>
      <c r="H908">
        <f>Table1[[#This Row],[Price]]*Table1[[#This Row],[Unit]]</f>
        <v>624</v>
      </c>
      <c r="I908">
        <f>IF(Table1[[#This Row],[Region]]="West",Table1[[#This Row],[Total]]*0.9,IF(Table1[[#This Row],[Month]]="Dec",Table1[[#This Row],[Total]]*0.9,0))</f>
        <v>0</v>
      </c>
      <c r="J908">
        <f>Table1[[#This Row],[Total]]-Table1[[#This Row],[Discount]]</f>
        <v>624</v>
      </c>
    </row>
    <row r="909" spans="1:10">
      <c r="A909">
        <v>373</v>
      </c>
      <c r="B909" t="s">
        <v>21</v>
      </c>
      <c r="C909" t="s">
        <v>8</v>
      </c>
      <c r="D909">
        <f>VLOOKUP(Table1[[#This Row],[Product]],'Income Statements'!$C$4:$E$7,3,TRUE)</f>
        <v>46</v>
      </c>
      <c r="E909" t="s">
        <v>32</v>
      </c>
      <c r="F909" t="s">
        <v>7</v>
      </c>
      <c r="G909">
        <v>48</v>
      </c>
      <c r="H909">
        <f>Table1[[#This Row],[Price]]*Table1[[#This Row],[Unit]]</f>
        <v>2208</v>
      </c>
      <c r="I909">
        <f>IF(Table1[[#This Row],[Region]]="West",Table1[[#This Row],[Total]]*0.9,IF(Table1[[#This Row],[Month]]="Dec",Table1[[#This Row],[Total]]*0.9,0))</f>
        <v>0</v>
      </c>
      <c r="J909">
        <f>Table1[[#This Row],[Total]]-Table1[[#This Row],[Discount]]</f>
        <v>2208</v>
      </c>
    </row>
    <row r="910" spans="1:10">
      <c r="A910">
        <v>530</v>
      </c>
      <c r="B910" t="s">
        <v>21</v>
      </c>
      <c r="C910" t="s">
        <v>27</v>
      </c>
      <c r="D910">
        <f>VLOOKUP(Table1[[#This Row],[Product]],'Income Statements'!$C$4:$E$7,3,TRUE)</f>
        <v>35</v>
      </c>
      <c r="E910" t="s">
        <v>32</v>
      </c>
      <c r="F910" t="s">
        <v>18</v>
      </c>
      <c r="G910">
        <v>32</v>
      </c>
      <c r="H910">
        <f>Table1[[#This Row],[Price]]*Table1[[#This Row],[Unit]]</f>
        <v>1120</v>
      </c>
      <c r="I910">
        <f>IF(Table1[[#This Row],[Region]]="West",Table1[[#This Row],[Total]]*0.9,IF(Table1[[#This Row],[Month]]="Dec",Table1[[#This Row],[Total]]*0.9,0))</f>
        <v>0</v>
      </c>
      <c r="J910">
        <f>Table1[[#This Row],[Total]]-Table1[[#This Row],[Discount]]</f>
        <v>1120</v>
      </c>
    </row>
    <row r="911" spans="1:10">
      <c r="A911">
        <v>562</v>
      </c>
      <c r="B911" t="s">
        <v>21</v>
      </c>
      <c r="C911" t="s">
        <v>8</v>
      </c>
      <c r="D911">
        <f>VLOOKUP(Table1[[#This Row],[Product]],'Income Statements'!$C$4:$E$7,3,TRUE)</f>
        <v>46</v>
      </c>
      <c r="E911" t="s">
        <v>32</v>
      </c>
      <c r="F911" t="s">
        <v>25</v>
      </c>
      <c r="G911">
        <v>39</v>
      </c>
      <c r="H911">
        <f>Table1[[#This Row],[Price]]*Table1[[#This Row],[Unit]]</f>
        <v>1794</v>
      </c>
      <c r="I911">
        <f>IF(Table1[[#This Row],[Region]]="West",Table1[[#This Row],[Total]]*0.9,IF(Table1[[#This Row],[Month]]="Dec",Table1[[#This Row],[Total]]*0.9,0))</f>
        <v>1614.6000000000001</v>
      </c>
      <c r="J911">
        <f>Table1[[#This Row],[Total]]-Table1[[#This Row],[Discount]]</f>
        <v>179.39999999999986</v>
      </c>
    </row>
    <row r="912" spans="1:10">
      <c r="A912">
        <v>739</v>
      </c>
      <c r="B912" t="s">
        <v>21</v>
      </c>
      <c r="C912" t="s">
        <v>12</v>
      </c>
      <c r="D912">
        <f>VLOOKUP(Table1[[#This Row],[Product]],'Income Statements'!$C$4:$E$7,3,TRUE)</f>
        <v>62</v>
      </c>
      <c r="E912" t="s">
        <v>32</v>
      </c>
      <c r="F912" t="s">
        <v>18</v>
      </c>
      <c r="G912">
        <v>23</v>
      </c>
      <c r="H912">
        <f>Table1[[#This Row],[Price]]*Table1[[#This Row],[Unit]]</f>
        <v>1426</v>
      </c>
      <c r="I912">
        <f>IF(Table1[[#This Row],[Region]]="West",Table1[[#This Row],[Total]]*0.9,IF(Table1[[#This Row],[Month]]="Dec",Table1[[#This Row],[Total]]*0.9,0))</f>
        <v>0</v>
      </c>
      <c r="J912">
        <f>Table1[[#This Row],[Total]]-Table1[[#This Row],[Discount]]</f>
        <v>1426</v>
      </c>
    </row>
    <row r="913" spans="1:10">
      <c r="A913">
        <v>762</v>
      </c>
      <c r="B913" t="s">
        <v>21</v>
      </c>
      <c r="C913" t="s">
        <v>12</v>
      </c>
      <c r="D913">
        <f>VLOOKUP(Table1[[#This Row],[Product]],'Income Statements'!$C$4:$E$7,3,TRUE)</f>
        <v>62</v>
      </c>
      <c r="E913" t="s">
        <v>32</v>
      </c>
      <c r="F913" t="s">
        <v>7</v>
      </c>
      <c r="G913">
        <v>29</v>
      </c>
      <c r="H913">
        <f>Table1[[#This Row],[Price]]*Table1[[#This Row],[Unit]]</f>
        <v>1798</v>
      </c>
      <c r="I913">
        <f>IF(Table1[[#This Row],[Region]]="West",Table1[[#This Row],[Total]]*0.9,IF(Table1[[#This Row],[Month]]="Dec",Table1[[#This Row],[Total]]*0.9,0))</f>
        <v>0</v>
      </c>
      <c r="J913">
        <f>Table1[[#This Row],[Total]]-Table1[[#This Row],[Discount]]</f>
        <v>1798</v>
      </c>
    </row>
    <row r="914" spans="1:10">
      <c r="A914">
        <v>775</v>
      </c>
      <c r="B914" t="s">
        <v>21</v>
      </c>
      <c r="C914" t="s">
        <v>12</v>
      </c>
      <c r="D914">
        <f>VLOOKUP(Table1[[#This Row],[Product]],'Income Statements'!$C$4:$E$7,3,TRUE)</f>
        <v>62</v>
      </c>
      <c r="E914" t="s">
        <v>32</v>
      </c>
      <c r="F914" t="s">
        <v>7</v>
      </c>
      <c r="G914">
        <v>18</v>
      </c>
      <c r="H914">
        <f>Table1[[#This Row],[Price]]*Table1[[#This Row],[Unit]]</f>
        <v>1116</v>
      </c>
      <c r="I914">
        <f>IF(Table1[[#This Row],[Region]]="West",Table1[[#This Row],[Total]]*0.9,IF(Table1[[#This Row],[Month]]="Dec",Table1[[#This Row],[Total]]*0.9,0))</f>
        <v>0</v>
      </c>
      <c r="J914">
        <f>Table1[[#This Row],[Total]]-Table1[[#This Row],[Discount]]</f>
        <v>1116</v>
      </c>
    </row>
    <row r="915" spans="1:10">
      <c r="A915">
        <v>243</v>
      </c>
      <c r="B915" t="s">
        <v>21</v>
      </c>
      <c r="C915" t="s">
        <v>27</v>
      </c>
      <c r="D915">
        <f>VLOOKUP(Table1[[#This Row],[Product]],'Income Statements'!$C$4:$E$7,3,TRUE)</f>
        <v>35</v>
      </c>
      <c r="E915" t="s">
        <v>36</v>
      </c>
      <c r="F915" t="s">
        <v>18</v>
      </c>
      <c r="G915">
        <v>3</v>
      </c>
      <c r="H915">
        <f>Table1[[#This Row],[Price]]*Table1[[#This Row],[Unit]]</f>
        <v>105</v>
      </c>
      <c r="I915">
        <f>IF(Table1[[#This Row],[Region]]="West",Table1[[#This Row],[Total]]*0.9,IF(Table1[[#This Row],[Month]]="Dec",Table1[[#This Row],[Total]]*0.9,0))</f>
        <v>0</v>
      </c>
      <c r="J915">
        <f>Table1[[#This Row],[Total]]-Table1[[#This Row],[Discount]]</f>
        <v>105</v>
      </c>
    </row>
    <row r="916" spans="1:10">
      <c r="A916">
        <v>260</v>
      </c>
      <c r="B916" t="s">
        <v>21</v>
      </c>
      <c r="C916" t="s">
        <v>15</v>
      </c>
      <c r="D916">
        <f>VLOOKUP(Table1[[#This Row],[Product]],'Income Statements'!$C$4:$E$7,3,TRUE)</f>
        <v>48</v>
      </c>
      <c r="E916" t="s">
        <v>36</v>
      </c>
      <c r="F916" t="s">
        <v>11</v>
      </c>
      <c r="G916">
        <v>36</v>
      </c>
      <c r="H916">
        <f>Table1[[#This Row],[Price]]*Table1[[#This Row],[Unit]]</f>
        <v>1728</v>
      </c>
      <c r="I916">
        <f>IF(Table1[[#This Row],[Region]]="West",Table1[[#This Row],[Total]]*0.9,IF(Table1[[#This Row],[Month]]="Dec",Table1[[#This Row],[Total]]*0.9,0))</f>
        <v>0</v>
      </c>
      <c r="J916">
        <f>Table1[[#This Row],[Total]]-Table1[[#This Row],[Discount]]</f>
        <v>1728</v>
      </c>
    </row>
    <row r="917" spans="1:10">
      <c r="A917">
        <v>417</v>
      </c>
      <c r="B917" t="s">
        <v>21</v>
      </c>
      <c r="C917" t="s">
        <v>12</v>
      </c>
      <c r="D917">
        <f>VLOOKUP(Table1[[#This Row],[Product]],'Income Statements'!$C$4:$E$7,3,TRUE)</f>
        <v>62</v>
      </c>
      <c r="E917" t="s">
        <v>36</v>
      </c>
      <c r="F917" t="s">
        <v>7</v>
      </c>
      <c r="G917">
        <v>47</v>
      </c>
      <c r="H917">
        <f>Table1[[#This Row],[Price]]*Table1[[#This Row],[Unit]]</f>
        <v>2914</v>
      </c>
      <c r="I917">
        <f>IF(Table1[[#This Row],[Region]]="West",Table1[[#This Row],[Total]]*0.9,IF(Table1[[#This Row],[Month]]="Dec",Table1[[#This Row],[Total]]*0.9,0))</f>
        <v>0</v>
      </c>
      <c r="J917">
        <f>Table1[[#This Row],[Total]]-Table1[[#This Row],[Discount]]</f>
        <v>2914</v>
      </c>
    </row>
    <row r="918" spans="1:10">
      <c r="A918">
        <v>422</v>
      </c>
      <c r="B918" t="s">
        <v>21</v>
      </c>
      <c r="C918" t="s">
        <v>8</v>
      </c>
      <c r="D918">
        <f>VLOOKUP(Table1[[#This Row],[Product]],'Income Statements'!$C$4:$E$7,3,TRUE)</f>
        <v>46</v>
      </c>
      <c r="E918" t="s">
        <v>36</v>
      </c>
      <c r="F918" t="s">
        <v>25</v>
      </c>
      <c r="G918">
        <v>25</v>
      </c>
      <c r="H918">
        <f>Table1[[#This Row],[Price]]*Table1[[#This Row],[Unit]]</f>
        <v>1150</v>
      </c>
      <c r="I918">
        <f>IF(Table1[[#This Row],[Region]]="West",Table1[[#This Row],[Total]]*0.9,IF(Table1[[#This Row],[Month]]="Dec",Table1[[#This Row],[Total]]*0.9,0))</f>
        <v>1035</v>
      </c>
      <c r="J918">
        <f>Table1[[#This Row],[Total]]-Table1[[#This Row],[Discount]]</f>
        <v>115</v>
      </c>
    </row>
    <row r="919" spans="1:10">
      <c r="A919">
        <v>682</v>
      </c>
      <c r="B919" t="s">
        <v>21</v>
      </c>
      <c r="C919" t="s">
        <v>27</v>
      </c>
      <c r="D919">
        <f>VLOOKUP(Table1[[#This Row],[Product]],'Income Statements'!$C$4:$E$7,3,TRUE)</f>
        <v>35</v>
      </c>
      <c r="E919" t="s">
        <v>36</v>
      </c>
      <c r="F919" t="s">
        <v>18</v>
      </c>
      <c r="G919">
        <v>27</v>
      </c>
      <c r="H919">
        <f>Table1[[#This Row],[Price]]*Table1[[#This Row],[Unit]]</f>
        <v>945</v>
      </c>
      <c r="I919">
        <f>IF(Table1[[#This Row],[Region]]="West",Table1[[#This Row],[Total]]*0.9,IF(Table1[[#This Row],[Month]]="Dec",Table1[[#This Row],[Total]]*0.9,0))</f>
        <v>0</v>
      </c>
      <c r="J919">
        <f>Table1[[#This Row],[Total]]-Table1[[#This Row],[Discount]]</f>
        <v>945</v>
      </c>
    </row>
    <row r="920" spans="1:10">
      <c r="A920">
        <v>684</v>
      </c>
      <c r="B920" t="s">
        <v>21</v>
      </c>
      <c r="C920" t="s">
        <v>12</v>
      </c>
      <c r="D920">
        <f>VLOOKUP(Table1[[#This Row],[Product]],'Income Statements'!$C$4:$E$7,3,TRUE)</f>
        <v>62</v>
      </c>
      <c r="E920" t="s">
        <v>36</v>
      </c>
      <c r="F920" t="s">
        <v>11</v>
      </c>
      <c r="G920">
        <v>3</v>
      </c>
      <c r="H920">
        <f>Table1[[#This Row],[Price]]*Table1[[#This Row],[Unit]]</f>
        <v>186</v>
      </c>
      <c r="I920">
        <f>IF(Table1[[#This Row],[Region]]="West",Table1[[#This Row],[Total]]*0.9,IF(Table1[[#This Row],[Month]]="Dec",Table1[[#This Row],[Total]]*0.9,0))</f>
        <v>0</v>
      </c>
      <c r="J920">
        <f>Table1[[#This Row],[Total]]-Table1[[#This Row],[Discount]]</f>
        <v>186</v>
      </c>
    </row>
    <row r="921" spans="1:10">
      <c r="A921">
        <v>822</v>
      </c>
      <c r="B921" t="s">
        <v>21</v>
      </c>
      <c r="C921" t="s">
        <v>27</v>
      </c>
      <c r="D921">
        <f>VLOOKUP(Table1[[#This Row],[Product]],'Income Statements'!$C$4:$E$7,3,TRUE)</f>
        <v>35</v>
      </c>
      <c r="E921" t="s">
        <v>36</v>
      </c>
      <c r="F921" t="s">
        <v>18</v>
      </c>
      <c r="G921">
        <v>8</v>
      </c>
      <c r="H921">
        <f>Table1[[#This Row],[Price]]*Table1[[#This Row],[Unit]]</f>
        <v>280</v>
      </c>
      <c r="I921">
        <f>IF(Table1[[#This Row],[Region]]="West",Table1[[#This Row],[Total]]*0.9,IF(Table1[[#This Row],[Month]]="Dec",Table1[[#This Row],[Total]]*0.9,0))</f>
        <v>0</v>
      </c>
      <c r="J921">
        <f>Table1[[#This Row],[Total]]-Table1[[#This Row],[Discount]]</f>
        <v>280</v>
      </c>
    </row>
    <row r="922" spans="1:10">
      <c r="A922">
        <v>916</v>
      </c>
      <c r="B922" t="s">
        <v>21</v>
      </c>
      <c r="C922" t="s">
        <v>15</v>
      </c>
      <c r="D922">
        <f>VLOOKUP(Table1[[#This Row],[Product]],'Income Statements'!$C$4:$E$7,3,TRUE)</f>
        <v>48</v>
      </c>
      <c r="E922" t="s">
        <v>36</v>
      </c>
      <c r="F922" t="s">
        <v>18</v>
      </c>
      <c r="G922">
        <v>33</v>
      </c>
      <c r="H922">
        <f>Table1[[#This Row],[Price]]*Table1[[#This Row],[Unit]]</f>
        <v>1584</v>
      </c>
      <c r="I922">
        <f>IF(Table1[[#This Row],[Region]]="West",Table1[[#This Row],[Total]]*0.9,IF(Table1[[#This Row],[Month]]="Dec",Table1[[#This Row],[Total]]*0.9,0))</f>
        <v>0</v>
      </c>
      <c r="J922">
        <f>Table1[[#This Row],[Total]]-Table1[[#This Row],[Discount]]</f>
        <v>1584</v>
      </c>
    </row>
    <row r="923" spans="1:10">
      <c r="A923">
        <v>138</v>
      </c>
      <c r="B923" t="s">
        <v>34</v>
      </c>
      <c r="C923" t="s">
        <v>8</v>
      </c>
      <c r="D923">
        <f>VLOOKUP(Table1[[#This Row],[Product]],'Income Statements'!$C$4:$E$7,3,TRUE)</f>
        <v>46</v>
      </c>
      <c r="E923" t="s">
        <v>9</v>
      </c>
      <c r="F923" t="s">
        <v>25</v>
      </c>
      <c r="G923">
        <v>50</v>
      </c>
      <c r="H923">
        <f>Table1[[#This Row],[Price]]*Table1[[#This Row],[Unit]]</f>
        <v>2300</v>
      </c>
      <c r="I923">
        <f>IF(Table1[[#This Row],[Region]]="West",Table1[[#This Row],[Total]]*0.9,IF(Table1[[#This Row],[Month]]="Dec",Table1[[#This Row],[Total]]*0.9,0))</f>
        <v>2070</v>
      </c>
      <c r="J923">
        <f>Table1[[#This Row],[Total]]-Table1[[#This Row],[Discount]]</f>
        <v>230</v>
      </c>
    </row>
    <row r="924" spans="1:10">
      <c r="A924">
        <v>299</v>
      </c>
      <c r="B924" t="s">
        <v>34</v>
      </c>
      <c r="C924" t="s">
        <v>12</v>
      </c>
      <c r="D924">
        <f>VLOOKUP(Table1[[#This Row],[Product]],'Income Statements'!$C$4:$E$7,3,TRUE)</f>
        <v>62</v>
      </c>
      <c r="E924" t="s">
        <v>9</v>
      </c>
      <c r="F924" t="s">
        <v>18</v>
      </c>
      <c r="G924">
        <v>29</v>
      </c>
      <c r="H924">
        <f>Table1[[#This Row],[Price]]*Table1[[#This Row],[Unit]]</f>
        <v>1798</v>
      </c>
      <c r="I924">
        <f>IF(Table1[[#This Row],[Region]]="West",Table1[[#This Row],[Total]]*0.9,IF(Table1[[#This Row],[Month]]="Dec",Table1[[#This Row],[Total]]*0.9,0))</f>
        <v>0</v>
      </c>
      <c r="J924">
        <f>Table1[[#This Row],[Total]]-Table1[[#This Row],[Discount]]</f>
        <v>1798</v>
      </c>
    </row>
    <row r="925" spans="1:10">
      <c r="A925">
        <v>685</v>
      </c>
      <c r="B925" t="s">
        <v>34</v>
      </c>
      <c r="C925" t="s">
        <v>27</v>
      </c>
      <c r="D925">
        <f>VLOOKUP(Table1[[#This Row],[Product]],'Income Statements'!$C$4:$E$7,3,TRUE)</f>
        <v>35</v>
      </c>
      <c r="E925" t="s">
        <v>9</v>
      </c>
      <c r="F925" t="s">
        <v>11</v>
      </c>
      <c r="G925">
        <v>14</v>
      </c>
      <c r="H925">
        <f>Table1[[#This Row],[Price]]*Table1[[#This Row],[Unit]]</f>
        <v>490</v>
      </c>
      <c r="I925">
        <f>IF(Table1[[#This Row],[Region]]="West",Table1[[#This Row],[Total]]*0.9,IF(Table1[[#This Row],[Month]]="Dec",Table1[[#This Row],[Total]]*0.9,0))</f>
        <v>0</v>
      </c>
      <c r="J925">
        <f>Table1[[#This Row],[Total]]-Table1[[#This Row],[Discount]]</f>
        <v>490</v>
      </c>
    </row>
    <row r="926" spans="1:10">
      <c r="A926">
        <v>699</v>
      </c>
      <c r="B926" t="s">
        <v>34</v>
      </c>
      <c r="C926" t="s">
        <v>15</v>
      </c>
      <c r="D926">
        <f>VLOOKUP(Table1[[#This Row],[Product]],'Income Statements'!$C$4:$E$7,3,TRUE)</f>
        <v>48</v>
      </c>
      <c r="E926" t="s">
        <v>9</v>
      </c>
      <c r="F926" t="s">
        <v>7</v>
      </c>
      <c r="G926">
        <v>7</v>
      </c>
      <c r="H926">
        <f>Table1[[#This Row],[Price]]*Table1[[#This Row],[Unit]]</f>
        <v>336</v>
      </c>
      <c r="I926">
        <f>IF(Table1[[#This Row],[Region]]="West",Table1[[#This Row],[Total]]*0.9,IF(Table1[[#This Row],[Month]]="Dec",Table1[[#This Row],[Total]]*0.9,0))</f>
        <v>0</v>
      </c>
      <c r="J926">
        <f>Table1[[#This Row],[Total]]-Table1[[#This Row],[Discount]]</f>
        <v>336</v>
      </c>
    </row>
    <row r="927" spans="1:10">
      <c r="A927">
        <v>736</v>
      </c>
      <c r="B927" t="s">
        <v>34</v>
      </c>
      <c r="C927" t="s">
        <v>8</v>
      </c>
      <c r="D927">
        <f>VLOOKUP(Table1[[#This Row],[Product]],'Income Statements'!$C$4:$E$7,3,TRUE)</f>
        <v>46</v>
      </c>
      <c r="E927" t="s">
        <v>9</v>
      </c>
      <c r="F927" t="s">
        <v>7</v>
      </c>
      <c r="G927">
        <v>36</v>
      </c>
      <c r="H927">
        <f>Table1[[#This Row],[Price]]*Table1[[#This Row],[Unit]]</f>
        <v>1656</v>
      </c>
      <c r="I927">
        <f>IF(Table1[[#This Row],[Region]]="West",Table1[[#This Row],[Total]]*0.9,IF(Table1[[#This Row],[Month]]="Dec",Table1[[#This Row],[Total]]*0.9,0))</f>
        <v>0</v>
      </c>
      <c r="J927">
        <f>Table1[[#This Row],[Total]]-Table1[[#This Row],[Discount]]</f>
        <v>1656</v>
      </c>
    </row>
    <row r="928" spans="1:10">
      <c r="A928">
        <v>744</v>
      </c>
      <c r="B928" t="s">
        <v>34</v>
      </c>
      <c r="C928" t="s">
        <v>8</v>
      </c>
      <c r="D928">
        <f>VLOOKUP(Table1[[#This Row],[Product]],'Income Statements'!$C$4:$E$7,3,TRUE)</f>
        <v>46</v>
      </c>
      <c r="E928" t="s">
        <v>9</v>
      </c>
      <c r="F928" t="s">
        <v>18</v>
      </c>
      <c r="G928">
        <v>3</v>
      </c>
      <c r="H928">
        <f>Table1[[#This Row],[Price]]*Table1[[#This Row],[Unit]]</f>
        <v>138</v>
      </c>
      <c r="I928">
        <f>IF(Table1[[#This Row],[Region]]="West",Table1[[#This Row],[Total]]*0.9,IF(Table1[[#This Row],[Month]]="Dec",Table1[[#This Row],[Total]]*0.9,0))</f>
        <v>0</v>
      </c>
      <c r="J928">
        <f>Table1[[#This Row],[Total]]-Table1[[#This Row],[Discount]]</f>
        <v>138</v>
      </c>
    </row>
    <row r="929" spans="1:10">
      <c r="A929">
        <v>857</v>
      </c>
      <c r="B929" t="s">
        <v>34</v>
      </c>
      <c r="C929" t="s">
        <v>15</v>
      </c>
      <c r="D929">
        <f>VLOOKUP(Table1[[#This Row],[Product]],'Income Statements'!$C$4:$E$7,3,TRUE)</f>
        <v>48</v>
      </c>
      <c r="E929" t="s">
        <v>9</v>
      </c>
      <c r="F929" t="s">
        <v>7</v>
      </c>
      <c r="G929">
        <v>26</v>
      </c>
      <c r="H929">
        <f>Table1[[#This Row],[Price]]*Table1[[#This Row],[Unit]]</f>
        <v>1248</v>
      </c>
      <c r="I929">
        <f>IF(Table1[[#This Row],[Region]]="West",Table1[[#This Row],[Total]]*0.9,IF(Table1[[#This Row],[Month]]="Dec",Table1[[#This Row],[Total]]*0.9,0))</f>
        <v>0</v>
      </c>
      <c r="J929">
        <f>Table1[[#This Row],[Total]]-Table1[[#This Row],[Discount]]</f>
        <v>1248</v>
      </c>
    </row>
    <row r="930" spans="1:10">
      <c r="A930">
        <v>199</v>
      </c>
      <c r="B930" t="s">
        <v>34</v>
      </c>
      <c r="C930" t="s">
        <v>15</v>
      </c>
      <c r="D930">
        <f>VLOOKUP(Table1[[#This Row],[Product]],'Income Statements'!$C$4:$E$7,3,TRUE)</f>
        <v>48</v>
      </c>
      <c r="E930" t="s">
        <v>26</v>
      </c>
      <c r="F930" t="s">
        <v>11</v>
      </c>
      <c r="G930">
        <v>29</v>
      </c>
      <c r="H930">
        <f>Table1[[#This Row],[Price]]*Table1[[#This Row],[Unit]]</f>
        <v>1392</v>
      </c>
      <c r="I930">
        <f>IF(Table1[[#This Row],[Region]]="West",Table1[[#This Row],[Total]]*0.9,IF(Table1[[#This Row],[Month]]="Dec",Table1[[#This Row],[Total]]*0.9,0))</f>
        <v>0</v>
      </c>
      <c r="J930">
        <f>Table1[[#This Row],[Total]]-Table1[[#This Row],[Discount]]</f>
        <v>1392</v>
      </c>
    </row>
    <row r="931" spans="1:10">
      <c r="A931">
        <v>880</v>
      </c>
      <c r="B931" t="s">
        <v>34</v>
      </c>
      <c r="C931" t="s">
        <v>8</v>
      </c>
      <c r="D931">
        <f>VLOOKUP(Table1[[#This Row],[Product]],'Income Statements'!$C$4:$E$7,3,TRUE)</f>
        <v>46</v>
      </c>
      <c r="E931" t="s">
        <v>26</v>
      </c>
      <c r="F931" t="s">
        <v>7</v>
      </c>
      <c r="G931">
        <v>8</v>
      </c>
      <c r="H931">
        <f>Table1[[#This Row],[Price]]*Table1[[#This Row],[Unit]]</f>
        <v>368</v>
      </c>
      <c r="I931">
        <f>IF(Table1[[#This Row],[Region]]="West",Table1[[#This Row],[Total]]*0.9,IF(Table1[[#This Row],[Month]]="Dec",Table1[[#This Row],[Total]]*0.9,0))</f>
        <v>0</v>
      </c>
      <c r="J931">
        <f>Table1[[#This Row],[Total]]-Table1[[#This Row],[Discount]]</f>
        <v>368</v>
      </c>
    </row>
    <row r="932" spans="1:10">
      <c r="A932">
        <v>29</v>
      </c>
      <c r="B932" t="s">
        <v>34</v>
      </c>
      <c r="C932" t="s">
        <v>12</v>
      </c>
      <c r="D932">
        <f>VLOOKUP(Table1[[#This Row],[Product]],'Income Statements'!$C$4:$E$7,3,TRUE)</f>
        <v>62</v>
      </c>
      <c r="E932" t="s">
        <v>22</v>
      </c>
      <c r="F932" t="s">
        <v>7</v>
      </c>
      <c r="G932">
        <v>40</v>
      </c>
      <c r="H932">
        <f>Table1[[#This Row],[Price]]*Table1[[#This Row],[Unit]]</f>
        <v>2480</v>
      </c>
      <c r="I932">
        <f>IF(Table1[[#This Row],[Region]]="West",Table1[[#This Row],[Total]]*0.9,IF(Table1[[#This Row],[Month]]="Dec",Table1[[#This Row],[Total]]*0.9,0))</f>
        <v>2232</v>
      </c>
      <c r="J932">
        <f>Table1[[#This Row],[Total]]-Table1[[#This Row],[Discount]]</f>
        <v>248</v>
      </c>
    </row>
    <row r="933" spans="1:10">
      <c r="A933">
        <v>41</v>
      </c>
      <c r="B933" t="s">
        <v>34</v>
      </c>
      <c r="C933" t="s">
        <v>15</v>
      </c>
      <c r="D933">
        <f>VLOOKUP(Table1[[#This Row],[Product]],'Income Statements'!$C$4:$E$7,3,TRUE)</f>
        <v>48</v>
      </c>
      <c r="E933" t="s">
        <v>22</v>
      </c>
      <c r="F933" t="s">
        <v>18</v>
      </c>
      <c r="G933">
        <v>25</v>
      </c>
      <c r="H933">
        <f>Table1[[#This Row],[Price]]*Table1[[#This Row],[Unit]]</f>
        <v>1200</v>
      </c>
      <c r="I933">
        <f>IF(Table1[[#This Row],[Region]]="West",Table1[[#This Row],[Total]]*0.9,IF(Table1[[#This Row],[Month]]="Dec",Table1[[#This Row],[Total]]*0.9,0))</f>
        <v>1080</v>
      </c>
      <c r="J933">
        <f>Table1[[#This Row],[Total]]-Table1[[#This Row],[Discount]]</f>
        <v>120</v>
      </c>
    </row>
    <row r="934" spans="1:10">
      <c r="A934">
        <v>247</v>
      </c>
      <c r="B934" t="s">
        <v>34</v>
      </c>
      <c r="C934" t="s">
        <v>12</v>
      </c>
      <c r="D934">
        <f>VLOOKUP(Table1[[#This Row],[Product]],'Income Statements'!$C$4:$E$7,3,TRUE)</f>
        <v>62</v>
      </c>
      <c r="E934" t="s">
        <v>22</v>
      </c>
      <c r="F934" t="s">
        <v>7</v>
      </c>
      <c r="G934">
        <v>3</v>
      </c>
      <c r="H934">
        <f>Table1[[#This Row],[Price]]*Table1[[#This Row],[Unit]]</f>
        <v>186</v>
      </c>
      <c r="I934">
        <f>IF(Table1[[#This Row],[Region]]="West",Table1[[#This Row],[Total]]*0.9,IF(Table1[[#This Row],[Month]]="Dec",Table1[[#This Row],[Total]]*0.9,0))</f>
        <v>167.4</v>
      </c>
      <c r="J934">
        <f>Table1[[#This Row],[Total]]-Table1[[#This Row],[Discount]]</f>
        <v>18.599999999999994</v>
      </c>
    </row>
    <row r="935" spans="1:10">
      <c r="A935">
        <v>281</v>
      </c>
      <c r="B935" t="s">
        <v>34</v>
      </c>
      <c r="C935" t="s">
        <v>27</v>
      </c>
      <c r="D935">
        <f>VLOOKUP(Table1[[#This Row],[Product]],'Income Statements'!$C$4:$E$7,3,TRUE)</f>
        <v>35</v>
      </c>
      <c r="E935" t="s">
        <v>22</v>
      </c>
      <c r="F935" t="s">
        <v>18</v>
      </c>
      <c r="G935">
        <v>25</v>
      </c>
      <c r="H935">
        <f>Table1[[#This Row],[Price]]*Table1[[#This Row],[Unit]]</f>
        <v>875</v>
      </c>
      <c r="I935">
        <f>IF(Table1[[#This Row],[Region]]="West",Table1[[#This Row],[Total]]*0.9,IF(Table1[[#This Row],[Month]]="Dec",Table1[[#This Row],[Total]]*0.9,0))</f>
        <v>787.5</v>
      </c>
      <c r="J935">
        <f>Table1[[#This Row],[Total]]-Table1[[#This Row],[Discount]]</f>
        <v>87.5</v>
      </c>
    </row>
    <row r="936" spans="1:10">
      <c r="A936">
        <v>483</v>
      </c>
      <c r="B936" t="s">
        <v>34</v>
      </c>
      <c r="C936" t="s">
        <v>12</v>
      </c>
      <c r="D936">
        <f>VLOOKUP(Table1[[#This Row],[Product]],'Income Statements'!$C$4:$E$7,3,TRUE)</f>
        <v>62</v>
      </c>
      <c r="E936" t="s">
        <v>22</v>
      </c>
      <c r="F936" t="s">
        <v>18</v>
      </c>
      <c r="G936">
        <v>33</v>
      </c>
      <c r="H936">
        <f>Table1[[#This Row],[Price]]*Table1[[#This Row],[Unit]]</f>
        <v>2046</v>
      </c>
      <c r="I936">
        <f>IF(Table1[[#This Row],[Region]]="West",Table1[[#This Row],[Total]]*0.9,IF(Table1[[#This Row],[Month]]="Dec",Table1[[#This Row],[Total]]*0.9,0))</f>
        <v>1841.4</v>
      </c>
      <c r="J936">
        <f>Table1[[#This Row],[Total]]-Table1[[#This Row],[Discount]]</f>
        <v>204.59999999999991</v>
      </c>
    </row>
    <row r="937" spans="1:10">
      <c r="A937">
        <v>992</v>
      </c>
      <c r="B937" t="s">
        <v>34</v>
      </c>
      <c r="C937" t="s">
        <v>15</v>
      </c>
      <c r="D937">
        <f>VLOOKUP(Table1[[#This Row],[Product]],'Income Statements'!$C$4:$E$7,3,TRUE)</f>
        <v>48</v>
      </c>
      <c r="E937" t="s">
        <v>22</v>
      </c>
      <c r="F937" t="s">
        <v>7</v>
      </c>
      <c r="G937">
        <v>48</v>
      </c>
      <c r="H937">
        <f>Table1[[#This Row],[Price]]*Table1[[#This Row],[Unit]]</f>
        <v>2304</v>
      </c>
      <c r="I937">
        <f>IF(Table1[[#This Row],[Region]]="West",Table1[[#This Row],[Total]]*0.9,IF(Table1[[#This Row],[Month]]="Dec",Table1[[#This Row],[Total]]*0.9,0))</f>
        <v>2073.6</v>
      </c>
      <c r="J937">
        <f>Table1[[#This Row],[Total]]-Table1[[#This Row],[Discount]]</f>
        <v>230.40000000000009</v>
      </c>
    </row>
    <row r="938" spans="1:10">
      <c r="A938">
        <v>142</v>
      </c>
      <c r="B938" t="s">
        <v>34</v>
      </c>
      <c r="C938" t="s">
        <v>8</v>
      </c>
      <c r="D938">
        <f>VLOOKUP(Table1[[#This Row],[Product]],'Income Statements'!$C$4:$E$7,3,TRUE)</f>
        <v>46</v>
      </c>
      <c r="E938" t="s">
        <v>28</v>
      </c>
      <c r="F938" t="s">
        <v>25</v>
      </c>
      <c r="G938">
        <v>35</v>
      </c>
      <c r="H938">
        <f>Table1[[#This Row],[Price]]*Table1[[#This Row],[Unit]]</f>
        <v>1610</v>
      </c>
      <c r="I938">
        <f>IF(Table1[[#This Row],[Region]]="West",Table1[[#This Row],[Total]]*0.9,IF(Table1[[#This Row],[Month]]="Dec",Table1[[#This Row],[Total]]*0.9,0))</f>
        <v>1449</v>
      </c>
      <c r="J938">
        <f>Table1[[#This Row],[Total]]-Table1[[#This Row],[Discount]]</f>
        <v>161</v>
      </c>
    </row>
    <row r="939" spans="1:10">
      <c r="A939">
        <v>207</v>
      </c>
      <c r="B939" t="s">
        <v>34</v>
      </c>
      <c r="C939" t="s">
        <v>12</v>
      </c>
      <c r="D939">
        <f>VLOOKUP(Table1[[#This Row],[Product]],'Income Statements'!$C$4:$E$7,3,TRUE)</f>
        <v>62</v>
      </c>
      <c r="E939" t="s">
        <v>28</v>
      </c>
      <c r="F939" t="s">
        <v>11</v>
      </c>
      <c r="G939">
        <v>10</v>
      </c>
      <c r="H939">
        <f>Table1[[#This Row],[Price]]*Table1[[#This Row],[Unit]]</f>
        <v>620</v>
      </c>
      <c r="I939">
        <f>IF(Table1[[#This Row],[Region]]="West",Table1[[#This Row],[Total]]*0.9,IF(Table1[[#This Row],[Month]]="Dec",Table1[[#This Row],[Total]]*0.9,0))</f>
        <v>0</v>
      </c>
      <c r="J939">
        <f>Table1[[#This Row],[Total]]-Table1[[#This Row],[Discount]]</f>
        <v>620</v>
      </c>
    </row>
    <row r="940" spans="1:10">
      <c r="A940">
        <v>273</v>
      </c>
      <c r="B940" t="s">
        <v>34</v>
      </c>
      <c r="C940" t="s">
        <v>12</v>
      </c>
      <c r="D940">
        <f>VLOOKUP(Table1[[#This Row],[Product]],'Income Statements'!$C$4:$E$7,3,TRUE)</f>
        <v>62</v>
      </c>
      <c r="E940" t="s">
        <v>28</v>
      </c>
      <c r="F940" t="s">
        <v>18</v>
      </c>
      <c r="G940">
        <v>1</v>
      </c>
      <c r="H940">
        <f>Table1[[#This Row],[Price]]*Table1[[#This Row],[Unit]]</f>
        <v>62</v>
      </c>
      <c r="I940">
        <f>IF(Table1[[#This Row],[Region]]="West",Table1[[#This Row],[Total]]*0.9,IF(Table1[[#This Row],[Month]]="Dec",Table1[[#This Row],[Total]]*0.9,0))</f>
        <v>0</v>
      </c>
      <c r="J940">
        <f>Table1[[#This Row],[Total]]-Table1[[#This Row],[Discount]]</f>
        <v>62</v>
      </c>
    </row>
    <row r="941" spans="1:10">
      <c r="A941">
        <v>400</v>
      </c>
      <c r="B941" t="s">
        <v>34</v>
      </c>
      <c r="C941" t="s">
        <v>12</v>
      </c>
      <c r="D941">
        <f>VLOOKUP(Table1[[#This Row],[Product]],'Income Statements'!$C$4:$E$7,3,TRUE)</f>
        <v>62</v>
      </c>
      <c r="E941" t="s">
        <v>28</v>
      </c>
      <c r="F941" t="s">
        <v>25</v>
      </c>
      <c r="G941">
        <v>23</v>
      </c>
      <c r="H941">
        <f>Table1[[#This Row],[Price]]*Table1[[#This Row],[Unit]]</f>
        <v>1426</v>
      </c>
      <c r="I941">
        <f>IF(Table1[[#This Row],[Region]]="West",Table1[[#This Row],[Total]]*0.9,IF(Table1[[#This Row],[Month]]="Dec",Table1[[#This Row],[Total]]*0.9,0))</f>
        <v>1283.4000000000001</v>
      </c>
      <c r="J941">
        <f>Table1[[#This Row],[Total]]-Table1[[#This Row],[Discount]]</f>
        <v>142.59999999999991</v>
      </c>
    </row>
    <row r="942" spans="1:10">
      <c r="A942">
        <v>451</v>
      </c>
      <c r="B942" t="s">
        <v>34</v>
      </c>
      <c r="C942" t="s">
        <v>8</v>
      </c>
      <c r="D942">
        <f>VLOOKUP(Table1[[#This Row],[Product]],'Income Statements'!$C$4:$E$7,3,TRUE)</f>
        <v>46</v>
      </c>
      <c r="E942" t="s">
        <v>28</v>
      </c>
      <c r="F942" t="s">
        <v>18</v>
      </c>
      <c r="G942">
        <v>41</v>
      </c>
      <c r="H942">
        <f>Table1[[#This Row],[Price]]*Table1[[#This Row],[Unit]]</f>
        <v>1886</v>
      </c>
      <c r="I942">
        <f>IF(Table1[[#This Row],[Region]]="West",Table1[[#This Row],[Total]]*0.9,IF(Table1[[#This Row],[Month]]="Dec",Table1[[#This Row],[Total]]*0.9,0))</f>
        <v>0</v>
      </c>
      <c r="J942">
        <f>Table1[[#This Row],[Total]]-Table1[[#This Row],[Discount]]</f>
        <v>1886</v>
      </c>
    </row>
    <row r="943" spans="1:10">
      <c r="A943">
        <v>667</v>
      </c>
      <c r="B943" t="s">
        <v>34</v>
      </c>
      <c r="C943" t="s">
        <v>12</v>
      </c>
      <c r="D943">
        <f>VLOOKUP(Table1[[#This Row],[Product]],'Income Statements'!$C$4:$E$7,3,TRUE)</f>
        <v>62</v>
      </c>
      <c r="E943" t="s">
        <v>28</v>
      </c>
      <c r="F943" t="s">
        <v>11</v>
      </c>
      <c r="G943">
        <v>40</v>
      </c>
      <c r="H943">
        <f>Table1[[#This Row],[Price]]*Table1[[#This Row],[Unit]]</f>
        <v>2480</v>
      </c>
      <c r="I943">
        <f>IF(Table1[[#This Row],[Region]]="West",Table1[[#This Row],[Total]]*0.9,IF(Table1[[#This Row],[Month]]="Dec",Table1[[#This Row],[Total]]*0.9,0))</f>
        <v>0</v>
      </c>
      <c r="J943">
        <f>Table1[[#This Row],[Total]]-Table1[[#This Row],[Discount]]</f>
        <v>2480</v>
      </c>
    </row>
    <row r="944" spans="1:10">
      <c r="A944">
        <v>706</v>
      </c>
      <c r="B944" t="s">
        <v>34</v>
      </c>
      <c r="C944" t="s">
        <v>8</v>
      </c>
      <c r="D944">
        <f>VLOOKUP(Table1[[#This Row],[Product]],'Income Statements'!$C$4:$E$7,3,TRUE)</f>
        <v>46</v>
      </c>
      <c r="E944" t="s">
        <v>28</v>
      </c>
      <c r="F944" t="s">
        <v>11</v>
      </c>
      <c r="G944">
        <v>28</v>
      </c>
      <c r="H944">
        <f>Table1[[#This Row],[Price]]*Table1[[#This Row],[Unit]]</f>
        <v>1288</v>
      </c>
      <c r="I944">
        <f>IF(Table1[[#This Row],[Region]]="West",Table1[[#This Row],[Total]]*0.9,IF(Table1[[#This Row],[Month]]="Dec",Table1[[#This Row],[Total]]*0.9,0))</f>
        <v>0</v>
      </c>
      <c r="J944">
        <f>Table1[[#This Row],[Total]]-Table1[[#This Row],[Discount]]</f>
        <v>1288</v>
      </c>
    </row>
    <row r="945" spans="1:10">
      <c r="A945">
        <v>800</v>
      </c>
      <c r="B945" t="s">
        <v>34</v>
      </c>
      <c r="C945" t="s">
        <v>27</v>
      </c>
      <c r="D945">
        <f>VLOOKUP(Table1[[#This Row],[Product]],'Income Statements'!$C$4:$E$7,3,TRUE)</f>
        <v>35</v>
      </c>
      <c r="E945" t="s">
        <v>28</v>
      </c>
      <c r="F945" t="s">
        <v>18</v>
      </c>
      <c r="G945">
        <v>28</v>
      </c>
      <c r="H945">
        <f>Table1[[#This Row],[Price]]*Table1[[#This Row],[Unit]]</f>
        <v>980</v>
      </c>
      <c r="I945">
        <f>IF(Table1[[#This Row],[Region]]="West",Table1[[#This Row],[Total]]*0.9,IF(Table1[[#This Row],[Month]]="Dec",Table1[[#This Row],[Total]]*0.9,0))</f>
        <v>0</v>
      </c>
      <c r="J945">
        <f>Table1[[#This Row],[Total]]-Table1[[#This Row],[Discount]]</f>
        <v>980</v>
      </c>
    </row>
    <row r="946" spans="1:10">
      <c r="A946">
        <v>913</v>
      </c>
      <c r="B946" t="s">
        <v>34</v>
      </c>
      <c r="C946" t="s">
        <v>27</v>
      </c>
      <c r="D946">
        <f>VLOOKUP(Table1[[#This Row],[Product]],'Income Statements'!$C$4:$E$7,3,TRUE)</f>
        <v>35</v>
      </c>
      <c r="E946" t="s">
        <v>28</v>
      </c>
      <c r="F946" t="s">
        <v>18</v>
      </c>
      <c r="G946">
        <v>33</v>
      </c>
      <c r="H946">
        <f>Table1[[#This Row],[Price]]*Table1[[#This Row],[Unit]]</f>
        <v>1155</v>
      </c>
      <c r="I946">
        <f>IF(Table1[[#This Row],[Region]]="West",Table1[[#This Row],[Total]]*0.9,IF(Table1[[#This Row],[Month]]="Dec",Table1[[#This Row],[Total]]*0.9,0))</f>
        <v>0</v>
      </c>
      <c r="J946">
        <f>Table1[[#This Row],[Total]]-Table1[[#This Row],[Discount]]</f>
        <v>1155</v>
      </c>
    </row>
    <row r="947" spans="1:10">
      <c r="A947">
        <v>184</v>
      </c>
      <c r="B947" t="s">
        <v>34</v>
      </c>
      <c r="C947" t="s">
        <v>12</v>
      </c>
      <c r="D947">
        <f>VLOOKUP(Table1[[#This Row],[Product]],'Income Statements'!$C$4:$E$7,3,TRUE)</f>
        <v>62</v>
      </c>
      <c r="E947" t="s">
        <v>20</v>
      </c>
      <c r="F947" t="s">
        <v>7</v>
      </c>
      <c r="G947">
        <v>7</v>
      </c>
      <c r="H947">
        <f>Table1[[#This Row],[Price]]*Table1[[#This Row],[Unit]]</f>
        <v>434</v>
      </c>
      <c r="I947">
        <f>IF(Table1[[#This Row],[Region]]="West",Table1[[#This Row],[Total]]*0.9,IF(Table1[[#This Row],[Month]]="Dec",Table1[[#This Row],[Total]]*0.9,0))</f>
        <v>0</v>
      </c>
      <c r="J947">
        <f>Table1[[#This Row],[Total]]-Table1[[#This Row],[Discount]]</f>
        <v>434</v>
      </c>
    </row>
    <row r="948" spans="1:10">
      <c r="A948">
        <v>480</v>
      </c>
      <c r="B948" t="s">
        <v>34</v>
      </c>
      <c r="C948" t="s">
        <v>8</v>
      </c>
      <c r="D948">
        <f>VLOOKUP(Table1[[#This Row],[Product]],'Income Statements'!$C$4:$E$7,3,TRUE)</f>
        <v>46</v>
      </c>
      <c r="E948" t="s">
        <v>20</v>
      </c>
      <c r="F948" t="s">
        <v>25</v>
      </c>
      <c r="G948">
        <v>3</v>
      </c>
      <c r="H948">
        <f>Table1[[#This Row],[Price]]*Table1[[#This Row],[Unit]]</f>
        <v>138</v>
      </c>
      <c r="I948">
        <f>IF(Table1[[#This Row],[Region]]="West",Table1[[#This Row],[Total]]*0.9,IF(Table1[[#This Row],[Month]]="Dec",Table1[[#This Row],[Total]]*0.9,0))</f>
        <v>124.2</v>
      </c>
      <c r="J948">
        <f>Table1[[#This Row],[Total]]-Table1[[#This Row],[Discount]]</f>
        <v>13.799999999999997</v>
      </c>
    </row>
    <row r="949" spans="1:10">
      <c r="A949">
        <v>707</v>
      </c>
      <c r="B949" t="s">
        <v>34</v>
      </c>
      <c r="C949" t="s">
        <v>27</v>
      </c>
      <c r="D949">
        <f>VLOOKUP(Table1[[#This Row],[Product]],'Income Statements'!$C$4:$E$7,3,TRUE)</f>
        <v>35</v>
      </c>
      <c r="E949" t="s">
        <v>20</v>
      </c>
      <c r="F949" t="s">
        <v>18</v>
      </c>
      <c r="G949">
        <v>26</v>
      </c>
      <c r="H949">
        <f>Table1[[#This Row],[Price]]*Table1[[#This Row],[Unit]]</f>
        <v>910</v>
      </c>
      <c r="I949">
        <f>IF(Table1[[#This Row],[Region]]="West",Table1[[#This Row],[Total]]*0.9,IF(Table1[[#This Row],[Month]]="Dec",Table1[[#This Row],[Total]]*0.9,0))</f>
        <v>0</v>
      </c>
      <c r="J949">
        <f>Table1[[#This Row],[Total]]-Table1[[#This Row],[Discount]]</f>
        <v>910</v>
      </c>
    </row>
    <row r="950" spans="1:10">
      <c r="A950">
        <v>709</v>
      </c>
      <c r="B950" t="s">
        <v>34</v>
      </c>
      <c r="C950" t="s">
        <v>12</v>
      </c>
      <c r="D950">
        <f>VLOOKUP(Table1[[#This Row],[Product]],'Income Statements'!$C$4:$E$7,3,TRUE)</f>
        <v>62</v>
      </c>
      <c r="E950" t="s">
        <v>20</v>
      </c>
      <c r="F950" t="s">
        <v>18</v>
      </c>
      <c r="G950">
        <v>17</v>
      </c>
      <c r="H950">
        <f>Table1[[#This Row],[Price]]*Table1[[#This Row],[Unit]]</f>
        <v>1054</v>
      </c>
      <c r="I950">
        <f>IF(Table1[[#This Row],[Region]]="West",Table1[[#This Row],[Total]]*0.9,IF(Table1[[#This Row],[Month]]="Dec",Table1[[#This Row],[Total]]*0.9,0))</f>
        <v>0</v>
      </c>
      <c r="J950">
        <f>Table1[[#This Row],[Total]]-Table1[[#This Row],[Discount]]</f>
        <v>1054</v>
      </c>
    </row>
    <row r="951" spans="1:10">
      <c r="A951">
        <v>64</v>
      </c>
      <c r="B951" t="s">
        <v>34</v>
      </c>
      <c r="C951" t="s">
        <v>15</v>
      </c>
      <c r="D951">
        <f>VLOOKUP(Table1[[#This Row],[Product]],'Income Statements'!$C$4:$E$7,3,TRUE)</f>
        <v>48</v>
      </c>
      <c r="E951" t="s">
        <v>16</v>
      </c>
      <c r="F951" t="s">
        <v>18</v>
      </c>
      <c r="G951">
        <v>22</v>
      </c>
      <c r="H951">
        <f>Table1[[#This Row],[Price]]*Table1[[#This Row],[Unit]]</f>
        <v>1056</v>
      </c>
      <c r="I951">
        <f>IF(Table1[[#This Row],[Region]]="West",Table1[[#This Row],[Total]]*0.9,IF(Table1[[#This Row],[Month]]="Dec",Table1[[#This Row],[Total]]*0.9,0))</f>
        <v>0</v>
      </c>
      <c r="J951">
        <f>Table1[[#This Row],[Total]]-Table1[[#This Row],[Discount]]</f>
        <v>1056</v>
      </c>
    </row>
    <row r="952" spans="1:10">
      <c r="A952">
        <v>67</v>
      </c>
      <c r="B952" t="s">
        <v>34</v>
      </c>
      <c r="C952" t="s">
        <v>8</v>
      </c>
      <c r="D952">
        <f>VLOOKUP(Table1[[#This Row],[Product]],'Income Statements'!$C$4:$E$7,3,TRUE)</f>
        <v>46</v>
      </c>
      <c r="E952" t="s">
        <v>16</v>
      </c>
      <c r="F952" t="s">
        <v>11</v>
      </c>
      <c r="G952">
        <v>32</v>
      </c>
      <c r="H952">
        <f>Table1[[#This Row],[Price]]*Table1[[#This Row],[Unit]]</f>
        <v>1472</v>
      </c>
      <c r="I952">
        <f>IF(Table1[[#This Row],[Region]]="West",Table1[[#This Row],[Total]]*0.9,IF(Table1[[#This Row],[Month]]="Dec",Table1[[#This Row],[Total]]*0.9,0))</f>
        <v>0</v>
      </c>
      <c r="J952">
        <f>Table1[[#This Row],[Total]]-Table1[[#This Row],[Discount]]</f>
        <v>1472</v>
      </c>
    </row>
    <row r="953" spans="1:10">
      <c r="A953">
        <v>154</v>
      </c>
      <c r="B953" t="s">
        <v>34</v>
      </c>
      <c r="C953" t="s">
        <v>12</v>
      </c>
      <c r="D953">
        <f>VLOOKUP(Table1[[#This Row],[Product]],'Income Statements'!$C$4:$E$7,3,TRUE)</f>
        <v>62</v>
      </c>
      <c r="E953" t="s">
        <v>16</v>
      </c>
      <c r="F953" t="s">
        <v>18</v>
      </c>
      <c r="G953">
        <v>47</v>
      </c>
      <c r="H953">
        <f>Table1[[#This Row],[Price]]*Table1[[#This Row],[Unit]]</f>
        <v>2914</v>
      </c>
      <c r="I953">
        <f>IF(Table1[[#This Row],[Region]]="West",Table1[[#This Row],[Total]]*0.9,IF(Table1[[#This Row],[Month]]="Dec",Table1[[#This Row],[Total]]*0.9,0))</f>
        <v>0</v>
      </c>
      <c r="J953">
        <f>Table1[[#This Row],[Total]]-Table1[[#This Row],[Discount]]</f>
        <v>2914</v>
      </c>
    </row>
    <row r="954" spans="1:10">
      <c r="A954">
        <v>234</v>
      </c>
      <c r="B954" t="s">
        <v>34</v>
      </c>
      <c r="C954" t="s">
        <v>15</v>
      </c>
      <c r="D954">
        <f>VLOOKUP(Table1[[#This Row],[Product]],'Income Statements'!$C$4:$E$7,3,TRUE)</f>
        <v>48</v>
      </c>
      <c r="E954" t="s">
        <v>16</v>
      </c>
      <c r="F954" t="s">
        <v>18</v>
      </c>
      <c r="G954">
        <v>7</v>
      </c>
      <c r="H954">
        <f>Table1[[#This Row],[Price]]*Table1[[#This Row],[Unit]]</f>
        <v>336</v>
      </c>
      <c r="I954">
        <f>IF(Table1[[#This Row],[Region]]="West",Table1[[#This Row],[Total]]*0.9,IF(Table1[[#This Row],[Month]]="Dec",Table1[[#This Row],[Total]]*0.9,0))</f>
        <v>0</v>
      </c>
      <c r="J954">
        <f>Table1[[#This Row],[Total]]-Table1[[#This Row],[Discount]]</f>
        <v>336</v>
      </c>
    </row>
    <row r="955" spans="1:10">
      <c r="A955">
        <v>316</v>
      </c>
      <c r="B955" t="s">
        <v>34</v>
      </c>
      <c r="C955" t="s">
        <v>27</v>
      </c>
      <c r="D955">
        <f>VLOOKUP(Table1[[#This Row],[Product]],'Income Statements'!$C$4:$E$7,3,TRUE)</f>
        <v>35</v>
      </c>
      <c r="E955" t="s">
        <v>16</v>
      </c>
      <c r="F955" t="s">
        <v>25</v>
      </c>
      <c r="G955">
        <v>28</v>
      </c>
      <c r="H955">
        <f>Table1[[#This Row],[Price]]*Table1[[#This Row],[Unit]]</f>
        <v>980</v>
      </c>
      <c r="I955">
        <f>IF(Table1[[#This Row],[Region]]="West",Table1[[#This Row],[Total]]*0.9,IF(Table1[[#This Row],[Month]]="Dec",Table1[[#This Row],[Total]]*0.9,0))</f>
        <v>882</v>
      </c>
      <c r="J955">
        <f>Table1[[#This Row],[Total]]-Table1[[#This Row],[Discount]]</f>
        <v>98</v>
      </c>
    </row>
    <row r="956" spans="1:10">
      <c r="A956">
        <v>351</v>
      </c>
      <c r="B956" t="s">
        <v>34</v>
      </c>
      <c r="C956" t="s">
        <v>12</v>
      </c>
      <c r="D956">
        <f>VLOOKUP(Table1[[#This Row],[Product]],'Income Statements'!$C$4:$E$7,3,TRUE)</f>
        <v>62</v>
      </c>
      <c r="E956" t="s">
        <v>16</v>
      </c>
      <c r="F956" t="s">
        <v>11</v>
      </c>
      <c r="G956">
        <v>5</v>
      </c>
      <c r="H956">
        <f>Table1[[#This Row],[Price]]*Table1[[#This Row],[Unit]]</f>
        <v>310</v>
      </c>
      <c r="I956">
        <f>IF(Table1[[#This Row],[Region]]="West",Table1[[#This Row],[Total]]*0.9,IF(Table1[[#This Row],[Month]]="Dec",Table1[[#This Row],[Total]]*0.9,0))</f>
        <v>0</v>
      </c>
      <c r="J956">
        <f>Table1[[#This Row],[Total]]-Table1[[#This Row],[Discount]]</f>
        <v>310</v>
      </c>
    </row>
    <row r="957" spans="1:10">
      <c r="A957">
        <v>511</v>
      </c>
      <c r="B957" t="s">
        <v>34</v>
      </c>
      <c r="C957" t="s">
        <v>8</v>
      </c>
      <c r="D957">
        <f>VLOOKUP(Table1[[#This Row],[Product]],'Income Statements'!$C$4:$E$7,3,TRUE)</f>
        <v>46</v>
      </c>
      <c r="E957" t="s">
        <v>16</v>
      </c>
      <c r="F957" t="s">
        <v>18</v>
      </c>
      <c r="G957">
        <v>5</v>
      </c>
      <c r="H957">
        <f>Table1[[#This Row],[Price]]*Table1[[#This Row],[Unit]]</f>
        <v>230</v>
      </c>
      <c r="I957">
        <f>IF(Table1[[#This Row],[Region]]="West",Table1[[#This Row],[Total]]*0.9,IF(Table1[[#This Row],[Month]]="Dec",Table1[[#This Row],[Total]]*0.9,0))</f>
        <v>0</v>
      </c>
      <c r="J957">
        <f>Table1[[#This Row],[Total]]-Table1[[#This Row],[Discount]]</f>
        <v>230</v>
      </c>
    </row>
    <row r="958" spans="1:10">
      <c r="A958">
        <v>637</v>
      </c>
      <c r="B958" t="s">
        <v>34</v>
      </c>
      <c r="C958" t="s">
        <v>8</v>
      </c>
      <c r="D958">
        <f>VLOOKUP(Table1[[#This Row],[Product]],'Income Statements'!$C$4:$E$7,3,TRUE)</f>
        <v>46</v>
      </c>
      <c r="E958" t="s">
        <v>16</v>
      </c>
      <c r="F958" t="s">
        <v>25</v>
      </c>
      <c r="G958">
        <v>37</v>
      </c>
      <c r="H958">
        <f>Table1[[#This Row],[Price]]*Table1[[#This Row],[Unit]]</f>
        <v>1702</v>
      </c>
      <c r="I958">
        <f>IF(Table1[[#This Row],[Region]]="West",Table1[[#This Row],[Total]]*0.9,IF(Table1[[#This Row],[Month]]="Dec",Table1[[#This Row],[Total]]*0.9,0))</f>
        <v>1531.8</v>
      </c>
      <c r="J958">
        <f>Table1[[#This Row],[Total]]-Table1[[#This Row],[Discount]]</f>
        <v>170.20000000000005</v>
      </c>
    </row>
    <row r="959" spans="1:10">
      <c r="A959">
        <v>27</v>
      </c>
      <c r="B959" t="s">
        <v>34</v>
      </c>
      <c r="C959" t="s">
        <v>27</v>
      </c>
      <c r="D959">
        <f>VLOOKUP(Table1[[#This Row],[Product]],'Income Statements'!$C$4:$E$7,3,TRUE)</f>
        <v>35</v>
      </c>
      <c r="E959" t="s">
        <v>35</v>
      </c>
      <c r="F959" t="s">
        <v>25</v>
      </c>
      <c r="G959">
        <v>22</v>
      </c>
      <c r="H959">
        <f>Table1[[#This Row],[Price]]*Table1[[#This Row],[Unit]]</f>
        <v>770</v>
      </c>
      <c r="I959">
        <f>IF(Table1[[#This Row],[Region]]="West",Table1[[#This Row],[Total]]*0.9,IF(Table1[[#This Row],[Month]]="Dec",Table1[[#This Row],[Total]]*0.9,0))</f>
        <v>693</v>
      </c>
      <c r="J959">
        <f>Table1[[#This Row],[Total]]-Table1[[#This Row],[Discount]]</f>
        <v>77</v>
      </c>
    </row>
    <row r="960" spans="1:10">
      <c r="A960">
        <v>46</v>
      </c>
      <c r="B960" t="s">
        <v>34</v>
      </c>
      <c r="C960" t="s">
        <v>27</v>
      </c>
      <c r="D960">
        <f>VLOOKUP(Table1[[#This Row],[Product]],'Income Statements'!$C$4:$E$7,3,TRUE)</f>
        <v>35</v>
      </c>
      <c r="E960" t="s">
        <v>35</v>
      </c>
      <c r="F960" t="s">
        <v>18</v>
      </c>
      <c r="G960">
        <v>1</v>
      </c>
      <c r="H960">
        <f>Table1[[#This Row],[Price]]*Table1[[#This Row],[Unit]]</f>
        <v>35</v>
      </c>
      <c r="I960">
        <f>IF(Table1[[#This Row],[Region]]="West",Table1[[#This Row],[Total]]*0.9,IF(Table1[[#This Row],[Month]]="Dec",Table1[[#This Row],[Total]]*0.9,0))</f>
        <v>0</v>
      </c>
      <c r="J960">
        <f>Table1[[#This Row],[Total]]-Table1[[#This Row],[Discount]]</f>
        <v>35</v>
      </c>
    </row>
    <row r="961" spans="1:10">
      <c r="A961">
        <v>121</v>
      </c>
      <c r="B961" t="s">
        <v>34</v>
      </c>
      <c r="C961" t="s">
        <v>15</v>
      </c>
      <c r="D961">
        <f>VLOOKUP(Table1[[#This Row],[Product]],'Income Statements'!$C$4:$E$7,3,TRUE)</f>
        <v>48</v>
      </c>
      <c r="E961" t="s">
        <v>35</v>
      </c>
      <c r="F961" t="s">
        <v>25</v>
      </c>
      <c r="G961">
        <v>4</v>
      </c>
      <c r="H961">
        <f>Table1[[#This Row],[Price]]*Table1[[#This Row],[Unit]]</f>
        <v>192</v>
      </c>
      <c r="I961">
        <f>IF(Table1[[#This Row],[Region]]="West",Table1[[#This Row],[Total]]*0.9,IF(Table1[[#This Row],[Month]]="Dec",Table1[[#This Row],[Total]]*0.9,0))</f>
        <v>172.8</v>
      </c>
      <c r="J961">
        <f>Table1[[#This Row],[Total]]-Table1[[#This Row],[Discount]]</f>
        <v>19.199999999999989</v>
      </c>
    </row>
    <row r="962" spans="1:10">
      <c r="A962">
        <v>356</v>
      </c>
      <c r="B962" t="s">
        <v>34</v>
      </c>
      <c r="C962" t="s">
        <v>27</v>
      </c>
      <c r="D962">
        <f>VLOOKUP(Table1[[#This Row],[Product]],'Income Statements'!$C$4:$E$7,3,TRUE)</f>
        <v>35</v>
      </c>
      <c r="E962" t="s">
        <v>35</v>
      </c>
      <c r="F962" t="s">
        <v>25</v>
      </c>
      <c r="G962">
        <v>18</v>
      </c>
      <c r="H962">
        <f>Table1[[#This Row],[Price]]*Table1[[#This Row],[Unit]]</f>
        <v>630</v>
      </c>
      <c r="I962">
        <f>IF(Table1[[#This Row],[Region]]="West",Table1[[#This Row],[Total]]*0.9,IF(Table1[[#This Row],[Month]]="Dec",Table1[[#This Row],[Total]]*0.9,0))</f>
        <v>567</v>
      </c>
      <c r="J962">
        <f>Table1[[#This Row],[Total]]-Table1[[#This Row],[Discount]]</f>
        <v>63</v>
      </c>
    </row>
    <row r="963" spans="1:10">
      <c r="A963">
        <v>375</v>
      </c>
      <c r="B963" t="s">
        <v>34</v>
      </c>
      <c r="C963" t="s">
        <v>27</v>
      </c>
      <c r="D963">
        <f>VLOOKUP(Table1[[#This Row],[Product]],'Income Statements'!$C$4:$E$7,3,TRUE)</f>
        <v>35</v>
      </c>
      <c r="E963" t="s">
        <v>35</v>
      </c>
      <c r="F963" t="s">
        <v>18</v>
      </c>
      <c r="G963">
        <v>47</v>
      </c>
      <c r="H963">
        <f>Table1[[#This Row],[Price]]*Table1[[#This Row],[Unit]]</f>
        <v>1645</v>
      </c>
      <c r="I963">
        <f>IF(Table1[[#This Row],[Region]]="West",Table1[[#This Row],[Total]]*0.9,IF(Table1[[#This Row],[Month]]="Dec",Table1[[#This Row],[Total]]*0.9,0))</f>
        <v>0</v>
      </c>
      <c r="J963">
        <f>Table1[[#This Row],[Total]]-Table1[[#This Row],[Discount]]</f>
        <v>1645</v>
      </c>
    </row>
    <row r="964" spans="1:10">
      <c r="A964">
        <v>471</v>
      </c>
      <c r="B964" t="s">
        <v>34</v>
      </c>
      <c r="C964" t="s">
        <v>15</v>
      </c>
      <c r="D964">
        <f>VLOOKUP(Table1[[#This Row],[Product]],'Income Statements'!$C$4:$E$7,3,TRUE)</f>
        <v>48</v>
      </c>
      <c r="E964" t="s">
        <v>35</v>
      </c>
      <c r="F964" t="s">
        <v>11</v>
      </c>
      <c r="G964">
        <v>31</v>
      </c>
      <c r="H964">
        <f>Table1[[#This Row],[Price]]*Table1[[#This Row],[Unit]]</f>
        <v>1488</v>
      </c>
      <c r="I964">
        <f>IF(Table1[[#This Row],[Region]]="West",Table1[[#This Row],[Total]]*0.9,IF(Table1[[#This Row],[Month]]="Dec",Table1[[#This Row],[Total]]*0.9,0))</f>
        <v>0</v>
      </c>
      <c r="J964">
        <f>Table1[[#This Row],[Total]]-Table1[[#This Row],[Discount]]</f>
        <v>1488</v>
      </c>
    </row>
    <row r="965" spans="1:10">
      <c r="A965">
        <v>523</v>
      </c>
      <c r="B965" t="s">
        <v>34</v>
      </c>
      <c r="C965" t="s">
        <v>15</v>
      </c>
      <c r="D965">
        <f>VLOOKUP(Table1[[#This Row],[Product]],'Income Statements'!$C$4:$E$7,3,TRUE)</f>
        <v>48</v>
      </c>
      <c r="E965" t="s">
        <v>35</v>
      </c>
      <c r="F965" t="s">
        <v>25</v>
      </c>
      <c r="G965">
        <v>10</v>
      </c>
      <c r="H965">
        <f>Table1[[#This Row],[Price]]*Table1[[#This Row],[Unit]]</f>
        <v>480</v>
      </c>
      <c r="I965">
        <f>IF(Table1[[#This Row],[Region]]="West",Table1[[#This Row],[Total]]*0.9,IF(Table1[[#This Row],[Month]]="Dec",Table1[[#This Row],[Total]]*0.9,0))</f>
        <v>432</v>
      </c>
      <c r="J965">
        <f>Table1[[#This Row],[Total]]-Table1[[#This Row],[Discount]]</f>
        <v>48</v>
      </c>
    </row>
    <row r="966" spans="1:10">
      <c r="A966">
        <v>531</v>
      </c>
      <c r="B966" t="s">
        <v>34</v>
      </c>
      <c r="C966" t="s">
        <v>8</v>
      </c>
      <c r="D966">
        <f>VLOOKUP(Table1[[#This Row],[Product]],'Income Statements'!$C$4:$E$7,3,TRUE)</f>
        <v>46</v>
      </c>
      <c r="E966" t="s">
        <v>35</v>
      </c>
      <c r="F966" t="s">
        <v>7</v>
      </c>
      <c r="G966">
        <v>16</v>
      </c>
      <c r="H966">
        <f>Table1[[#This Row],[Price]]*Table1[[#This Row],[Unit]]</f>
        <v>736</v>
      </c>
      <c r="I966">
        <f>IF(Table1[[#This Row],[Region]]="West",Table1[[#This Row],[Total]]*0.9,IF(Table1[[#This Row],[Month]]="Dec",Table1[[#This Row],[Total]]*0.9,0))</f>
        <v>0</v>
      </c>
      <c r="J966">
        <f>Table1[[#This Row],[Total]]-Table1[[#This Row],[Discount]]</f>
        <v>736</v>
      </c>
    </row>
    <row r="967" spans="1:10">
      <c r="A967">
        <v>749</v>
      </c>
      <c r="B967" t="s">
        <v>34</v>
      </c>
      <c r="C967" t="s">
        <v>12</v>
      </c>
      <c r="D967">
        <f>VLOOKUP(Table1[[#This Row],[Product]],'Income Statements'!$C$4:$E$7,3,TRUE)</f>
        <v>62</v>
      </c>
      <c r="E967" t="s">
        <v>35</v>
      </c>
      <c r="F967" t="s">
        <v>11</v>
      </c>
      <c r="G967">
        <v>35</v>
      </c>
      <c r="H967">
        <f>Table1[[#This Row],[Price]]*Table1[[#This Row],[Unit]]</f>
        <v>2170</v>
      </c>
      <c r="I967">
        <f>IF(Table1[[#This Row],[Region]]="West",Table1[[#This Row],[Total]]*0.9,IF(Table1[[#This Row],[Month]]="Dec",Table1[[#This Row],[Total]]*0.9,0))</f>
        <v>0</v>
      </c>
      <c r="J967">
        <f>Table1[[#This Row],[Total]]-Table1[[#This Row],[Discount]]</f>
        <v>2170</v>
      </c>
    </row>
    <row r="968" spans="1:10">
      <c r="A968">
        <v>940</v>
      </c>
      <c r="B968" t="s">
        <v>34</v>
      </c>
      <c r="C968" t="s">
        <v>12</v>
      </c>
      <c r="D968">
        <f>VLOOKUP(Table1[[#This Row],[Product]],'Income Statements'!$C$4:$E$7,3,TRUE)</f>
        <v>62</v>
      </c>
      <c r="E968" t="s">
        <v>35</v>
      </c>
      <c r="F968" t="s">
        <v>7</v>
      </c>
      <c r="G968">
        <v>39</v>
      </c>
      <c r="H968">
        <f>Table1[[#This Row],[Price]]*Table1[[#This Row],[Unit]]</f>
        <v>2418</v>
      </c>
      <c r="I968">
        <f>IF(Table1[[#This Row],[Region]]="West",Table1[[#This Row],[Total]]*0.9,IF(Table1[[#This Row],[Month]]="Dec",Table1[[#This Row],[Total]]*0.9,0))</f>
        <v>0</v>
      </c>
      <c r="J968">
        <f>Table1[[#This Row],[Total]]-Table1[[#This Row],[Discount]]</f>
        <v>2418</v>
      </c>
    </row>
    <row r="969" spans="1:10">
      <c r="A969">
        <v>946</v>
      </c>
      <c r="B969" t="s">
        <v>34</v>
      </c>
      <c r="C969" t="s">
        <v>15</v>
      </c>
      <c r="D969">
        <f>VLOOKUP(Table1[[#This Row],[Product]],'Income Statements'!$C$4:$E$7,3,TRUE)</f>
        <v>48</v>
      </c>
      <c r="E969" t="s">
        <v>35</v>
      </c>
      <c r="F969" t="s">
        <v>18</v>
      </c>
      <c r="G969">
        <v>12</v>
      </c>
      <c r="H969">
        <f>Table1[[#This Row],[Price]]*Table1[[#This Row],[Unit]]</f>
        <v>576</v>
      </c>
      <c r="I969">
        <f>IF(Table1[[#This Row],[Region]]="West",Table1[[#This Row],[Total]]*0.9,IF(Table1[[#This Row],[Month]]="Dec",Table1[[#This Row],[Total]]*0.9,0))</f>
        <v>0</v>
      </c>
      <c r="J969">
        <f>Table1[[#This Row],[Total]]-Table1[[#This Row],[Discount]]</f>
        <v>576</v>
      </c>
    </row>
    <row r="970" spans="1:10">
      <c r="A970">
        <v>172</v>
      </c>
      <c r="B970" t="s">
        <v>34</v>
      </c>
      <c r="C970" t="s">
        <v>12</v>
      </c>
      <c r="D970">
        <f>VLOOKUP(Table1[[#This Row],[Product]],'Income Statements'!$C$4:$E$7,3,TRUE)</f>
        <v>62</v>
      </c>
      <c r="E970" t="s">
        <v>37</v>
      </c>
      <c r="F970" t="s">
        <v>18</v>
      </c>
      <c r="G970">
        <v>39</v>
      </c>
      <c r="H970">
        <f>Table1[[#This Row],[Price]]*Table1[[#This Row],[Unit]]</f>
        <v>2418</v>
      </c>
      <c r="I970">
        <f>IF(Table1[[#This Row],[Region]]="West",Table1[[#This Row],[Total]]*0.9,IF(Table1[[#This Row],[Month]]="Dec",Table1[[#This Row],[Total]]*0.9,0))</f>
        <v>0</v>
      </c>
      <c r="J970">
        <f>Table1[[#This Row],[Total]]-Table1[[#This Row],[Discount]]</f>
        <v>2418</v>
      </c>
    </row>
    <row r="971" spans="1:10">
      <c r="A971">
        <v>289</v>
      </c>
      <c r="B971" t="s">
        <v>34</v>
      </c>
      <c r="C971" t="s">
        <v>15</v>
      </c>
      <c r="D971">
        <f>VLOOKUP(Table1[[#This Row],[Product]],'Income Statements'!$C$4:$E$7,3,TRUE)</f>
        <v>48</v>
      </c>
      <c r="E971" t="s">
        <v>37</v>
      </c>
      <c r="F971" t="s">
        <v>25</v>
      </c>
      <c r="G971">
        <v>32</v>
      </c>
      <c r="H971">
        <f>Table1[[#This Row],[Price]]*Table1[[#This Row],[Unit]]</f>
        <v>1536</v>
      </c>
      <c r="I971">
        <f>IF(Table1[[#This Row],[Region]]="West",Table1[[#This Row],[Total]]*0.9,IF(Table1[[#This Row],[Month]]="Dec",Table1[[#This Row],[Total]]*0.9,0))</f>
        <v>1382.4</v>
      </c>
      <c r="J971">
        <f>Table1[[#This Row],[Total]]-Table1[[#This Row],[Discount]]</f>
        <v>153.59999999999991</v>
      </c>
    </row>
    <row r="972" spans="1:10">
      <c r="A972">
        <v>323</v>
      </c>
      <c r="B972" t="s">
        <v>34</v>
      </c>
      <c r="C972" t="s">
        <v>27</v>
      </c>
      <c r="D972">
        <f>VLOOKUP(Table1[[#This Row],[Product]],'Income Statements'!$C$4:$E$7,3,TRUE)</f>
        <v>35</v>
      </c>
      <c r="E972" t="s">
        <v>37</v>
      </c>
      <c r="F972" t="s">
        <v>11</v>
      </c>
      <c r="G972">
        <v>37</v>
      </c>
      <c r="H972">
        <f>Table1[[#This Row],[Price]]*Table1[[#This Row],[Unit]]</f>
        <v>1295</v>
      </c>
      <c r="I972">
        <f>IF(Table1[[#This Row],[Region]]="West",Table1[[#This Row],[Total]]*0.9,IF(Table1[[#This Row],[Month]]="Dec",Table1[[#This Row],[Total]]*0.9,0))</f>
        <v>0</v>
      </c>
      <c r="J972">
        <f>Table1[[#This Row],[Total]]-Table1[[#This Row],[Discount]]</f>
        <v>1295</v>
      </c>
    </row>
    <row r="973" spans="1:10">
      <c r="A973">
        <v>472</v>
      </c>
      <c r="B973" t="s">
        <v>34</v>
      </c>
      <c r="C973" t="s">
        <v>27</v>
      </c>
      <c r="D973">
        <f>VLOOKUP(Table1[[#This Row],[Product]],'Income Statements'!$C$4:$E$7,3,TRUE)</f>
        <v>35</v>
      </c>
      <c r="E973" t="s">
        <v>37</v>
      </c>
      <c r="F973" t="s">
        <v>7</v>
      </c>
      <c r="G973">
        <v>16</v>
      </c>
      <c r="H973">
        <f>Table1[[#This Row],[Price]]*Table1[[#This Row],[Unit]]</f>
        <v>560</v>
      </c>
      <c r="I973">
        <f>IF(Table1[[#This Row],[Region]]="West",Table1[[#This Row],[Total]]*0.9,IF(Table1[[#This Row],[Month]]="Dec",Table1[[#This Row],[Total]]*0.9,0))</f>
        <v>0</v>
      </c>
      <c r="J973">
        <f>Table1[[#This Row],[Total]]-Table1[[#This Row],[Discount]]</f>
        <v>560</v>
      </c>
    </row>
    <row r="974" spans="1:10">
      <c r="A974">
        <v>619</v>
      </c>
      <c r="B974" t="s">
        <v>34</v>
      </c>
      <c r="C974" t="s">
        <v>12</v>
      </c>
      <c r="D974">
        <f>VLOOKUP(Table1[[#This Row],[Product]],'Income Statements'!$C$4:$E$7,3,TRUE)</f>
        <v>62</v>
      </c>
      <c r="E974" t="s">
        <v>37</v>
      </c>
      <c r="F974" t="s">
        <v>25</v>
      </c>
      <c r="G974">
        <v>45</v>
      </c>
      <c r="H974">
        <f>Table1[[#This Row],[Price]]*Table1[[#This Row],[Unit]]</f>
        <v>2790</v>
      </c>
      <c r="I974">
        <f>IF(Table1[[#This Row],[Region]]="West",Table1[[#This Row],[Total]]*0.9,IF(Table1[[#This Row],[Month]]="Dec",Table1[[#This Row],[Total]]*0.9,0))</f>
        <v>2511</v>
      </c>
      <c r="J974">
        <f>Table1[[#This Row],[Total]]-Table1[[#This Row],[Discount]]</f>
        <v>279</v>
      </c>
    </row>
    <row r="975" spans="1:10">
      <c r="A975">
        <v>638</v>
      </c>
      <c r="B975" t="s">
        <v>34</v>
      </c>
      <c r="C975" t="s">
        <v>12</v>
      </c>
      <c r="D975">
        <f>VLOOKUP(Table1[[#This Row],[Product]],'Income Statements'!$C$4:$E$7,3,TRUE)</f>
        <v>62</v>
      </c>
      <c r="E975" t="s">
        <v>37</v>
      </c>
      <c r="F975" t="s">
        <v>11</v>
      </c>
      <c r="G975">
        <v>42</v>
      </c>
      <c r="H975">
        <f>Table1[[#This Row],[Price]]*Table1[[#This Row],[Unit]]</f>
        <v>2604</v>
      </c>
      <c r="I975">
        <f>IF(Table1[[#This Row],[Region]]="West",Table1[[#This Row],[Total]]*0.9,IF(Table1[[#This Row],[Month]]="Dec",Table1[[#This Row],[Total]]*0.9,0))</f>
        <v>0</v>
      </c>
      <c r="J975">
        <f>Table1[[#This Row],[Total]]-Table1[[#This Row],[Discount]]</f>
        <v>2604</v>
      </c>
    </row>
    <row r="976" spans="1:10">
      <c r="A976">
        <v>818</v>
      </c>
      <c r="B976" t="s">
        <v>34</v>
      </c>
      <c r="C976" t="s">
        <v>27</v>
      </c>
      <c r="D976">
        <f>VLOOKUP(Table1[[#This Row],[Product]],'Income Statements'!$C$4:$E$7,3,TRUE)</f>
        <v>35</v>
      </c>
      <c r="E976" t="s">
        <v>37</v>
      </c>
      <c r="F976" t="s">
        <v>7</v>
      </c>
      <c r="G976">
        <v>5</v>
      </c>
      <c r="H976">
        <f>Table1[[#This Row],[Price]]*Table1[[#This Row],[Unit]]</f>
        <v>175</v>
      </c>
      <c r="I976">
        <f>IF(Table1[[#This Row],[Region]]="West",Table1[[#This Row],[Total]]*0.9,IF(Table1[[#This Row],[Month]]="Dec",Table1[[#This Row],[Total]]*0.9,0))</f>
        <v>0</v>
      </c>
      <c r="J976">
        <f>Table1[[#This Row],[Total]]-Table1[[#This Row],[Discount]]</f>
        <v>175</v>
      </c>
    </row>
    <row r="977" spans="1:10">
      <c r="A977">
        <v>109</v>
      </c>
      <c r="B977" t="s">
        <v>34</v>
      </c>
      <c r="C977" t="s">
        <v>12</v>
      </c>
      <c r="D977">
        <f>VLOOKUP(Table1[[#This Row],[Product]],'Income Statements'!$C$4:$E$7,3,TRUE)</f>
        <v>62</v>
      </c>
      <c r="E977" t="s">
        <v>13</v>
      </c>
      <c r="F977" t="s">
        <v>11</v>
      </c>
      <c r="G977">
        <v>12</v>
      </c>
      <c r="H977">
        <f>Table1[[#This Row],[Price]]*Table1[[#This Row],[Unit]]</f>
        <v>744</v>
      </c>
      <c r="I977">
        <f>IF(Table1[[#This Row],[Region]]="West",Table1[[#This Row],[Total]]*0.9,IF(Table1[[#This Row],[Month]]="Dec",Table1[[#This Row],[Total]]*0.9,0))</f>
        <v>0</v>
      </c>
      <c r="J977">
        <f>Table1[[#This Row],[Total]]-Table1[[#This Row],[Discount]]</f>
        <v>744</v>
      </c>
    </row>
    <row r="978" spans="1:10">
      <c r="A978">
        <v>364</v>
      </c>
      <c r="B978" t="s">
        <v>34</v>
      </c>
      <c r="C978" t="s">
        <v>12</v>
      </c>
      <c r="D978">
        <f>VLOOKUP(Table1[[#This Row],[Product]],'Income Statements'!$C$4:$E$7,3,TRUE)</f>
        <v>62</v>
      </c>
      <c r="E978" t="s">
        <v>13</v>
      </c>
      <c r="F978" t="s">
        <v>11</v>
      </c>
      <c r="G978">
        <v>36</v>
      </c>
      <c r="H978">
        <f>Table1[[#This Row],[Price]]*Table1[[#This Row],[Unit]]</f>
        <v>2232</v>
      </c>
      <c r="I978">
        <f>IF(Table1[[#This Row],[Region]]="West",Table1[[#This Row],[Total]]*0.9,IF(Table1[[#This Row],[Month]]="Dec",Table1[[#This Row],[Total]]*0.9,0))</f>
        <v>0</v>
      </c>
      <c r="J978">
        <f>Table1[[#This Row],[Total]]-Table1[[#This Row],[Discount]]</f>
        <v>2232</v>
      </c>
    </row>
    <row r="979" spans="1:10">
      <c r="A979">
        <v>374</v>
      </c>
      <c r="B979" t="s">
        <v>34</v>
      </c>
      <c r="C979" t="s">
        <v>15</v>
      </c>
      <c r="D979">
        <f>VLOOKUP(Table1[[#This Row],[Product]],'Income Statements'!$C$4:$E$7,3,TRUE)</f>
        <v>48</v>
      </c>
      <c r="E979" t="s">
        <v>13</v>
      </c>
      <c r="F979" t="s">
        <v>18</v>
      </c>
      <c r="G979">
        <v>41</v>
      </c>
      <c r="H979">
        <f>Table1[[#This Row],[Price]]*Table1[[#This Row],[Unit]]</f>
        <v>1968</v>
      </c>
      <c r="I979">
        <f>IF(Table1[[#This Row],[Region]]="West",Table1[[#This Row],[Total]]*0.9,IF(Table1[[#This Row],[Month]]="Dec",Table1[[#This Row],[Total]]*0.9,0))</f>
        <v>0</v>
      </c>
      <c r="J979">
        <f>Table1[[#This Row],[Total]]-Table1[[#This Row],[Discount]]</f>
        <v>1968</v>
      </c>
    </row>
    <row r="980" spans="1:10">
      <c r="A980">
        <v>661</v>
      </c>
      <c r="B980" t="s">
        <v>34</v>
      </c>
      <c r="C980" t="s">
        <v>27</v>
      </c>
      <c r="D980">
        <f>VLOOKUP(Table1[[#This Row],[Product]],'Income Statements'!$C$4:$E$7,3,TRUE)</f>
        <v>35</v>
      </c>
      <c r="E980" t="s">
        <v>13</v>
      </c>
      <c r="F980" t="s">
        <v>25</v>
      </c>
      <c r="G980">
        <v>44</v>
      </c>
      <c r="H980">
        <f>Table1[[#This Row],[Price]]*Table1[[#This Row],[Unit]]</f>
        <v>1540</v>
      </c>
      <c r="I980">
        <f>IF(Table1[[#This Row],[Region]]="West",Table1[[#This Row],[Total]]*0.9,IF(Table1[[#This Row],[Month]]="Dec",Table1[[#This Row],[Total]]*0.9,0))</f>
        <v>1386</v>
      </c>
      <c r="J980">
        <f>Table1[[#This Row],[Total]]-Table1[[#This Row],[Discount]]</f>
        <v>154</v>
      </c>
    </row>
    <row r="981" spans="1:10">
      <c r="A981">
        <v>763</v>
      </c>
      <c r="B981" t="s">
        <v>34</v>
      </c>
      <c r="C981" t="s">
        <v>12</v>
      </c>
      <c r="D981">
        <f>VLOOKUP(Table1[[#This Row],[Product]],'Income Statements'!$C$4:$E$7,3,TRUE)</f>
        <v>62</v>
      </c>
      <c r="E981" t="s">
        <v>13</v>
      </c>
      <c r="F981" t="s">
        <v>18</v>
      </c>
      <c r="G981">
        <v>31</v>
      </c>
      <c r="H981">
        <f>Table1[[#This Row],[Price]]*Table1[[#This Row],[Unit]]</f>
        <v>1922</v>
      </c>
      <c r="I981">
        <f>IF(Table1[[#This Row],[Region]]="West",Table1[[#This Row],[Total]]*0.9,IF(Table1[[#This Row],[Month]]="Dec",Table1[[#This Row],[Total]]*0.9,0))</f>
        <v>0</v>
      </c>
      <c r="J981">
        <f>Table1[[#This Row],[Total]]-Table1[[#This Row],[Discount]]</f>
        <v>1922</v>
      </c>
    </row>
    <row r="982" spans="1:10">
      <c r="A982">
        <v>163</v>
      </c>
      <c r="B982" t="s">
        <v>34</v>
      </c>
      <c r="C982" t="s">
        <v>15</v>
      </c>
      <c r="D982">
        <f>VLOOKUP(Table1[[#This Row],[Product]],'Income Statements'!$C$4:$E$7,3,TRUE)</f>
        <v>48</v>
      </c>
      <c r="E982" t="s">
        <v>33</v>
      </c>
      <c r="F982" t="s">
        <v>7</v>
      </c>
      <c r="G982">
        <v>39</v>
      </c>
      <c r="H982">
        <f>Table1[[#This Row],[Price]]*Table1[[#This Row],[Unit]]</f>
        <v>1872</v>
      </c>
      <c r="I982">
        <f>IF(Table1[[#This Row],[Region]]="West",Table1[[#This Row],[Total]]*0.9,IF(Table1[[#This Row],[Month]]="Dec",Table1[[#This Row],[Total]]*0.9,0))</f>
        <v>0</v>
      </c>
      <c r="J982">
        <f>Table1[[#This Row],[Total]]-Table1[[#This Row],[Discount]]</f>
        <v>1872</v>
      </c>
    </row>
    <row r="983" spans="1:10">
      <c r="A983">
        <v>290</v>
      </c>
      <c r="B983" t="s">
        <v>34</v>
      </c>
      <c r="C983" t="s">
        <v>27</v>
      </c>
      <c r="D983">
        <f>VLOOKUP(Table1[[#This Row],[Product]],'Income Statements'!$C$4:$E$7,3,TRUE)</f>
        <v>35</v>
      </c>
      <c r="E983" t="s">
        <v>33</v>
      </c>
      <c r="F983" t="s">
        <v>25</v>
      </c>
      <c r="G983">
        <v>29</v>
      </c>
      <c r="H983">
        <f>Table1[[#This Row],[Price]]*Table1[[#This Row],[Unit]]</f>
        <v>1015</v>
      </c>
      <c r="I983">
        <f>IF(Table1[[#This Row],[Region]]="West",Table1[[#This Row],[Total]]*0.9,IF(Table1[[#This Row],[Month]]="Dec",Table1[[#This Row],[Total]]*0.9,0))</f>
        <v>913.5</v>
      </c>
      <c r="J983">
        <f>Table1[[#This Row],[Total]]-Table1[[#This Row],[Discount]]</f>
        <v>101.5</v>
      </c>
    </row>
    <row r="984" spans="1:10">
      <c r="A984">
        <v>379</v>
      </c>
      <c r="B984" t="s">
        <v>34</v>
      </c>
      <c r="C984" t="s">
        <v>12</v>
      </c>
      <c r="D984">
        <f>VLOOKUP(Table1[[#This Row],[Product]],'Income Statements'!$C$4:$E$7,3,TRUE)</f>
        <v>62</v>
      </c>
      <c r="E984" t="s">
        <v>33</v>
      </c>
      <c r="F984" t="s">
        <v>7</v>
      </c>
      <c r="G984">
        <v>44</v>
      </c>
      <c r="H984">
        <f>Table1[[#This Row],[Price]]*Table1[[#This Row],[Unit]]</f>
        <v>2728</v>
      </c>
      <c r="I984">
        <f>IF(Table1[[#This Row],[Region]]="West",Table1[[#This Row],[Total]]*0.9,IF(Table1[[#This Row],[Month]]="Dec",Table1[[#This Row],[Total]]*0.9,0))</f>
        <v>0</v>
      </c>
      <c r="J984">
        <f>Table1[[#This Row],[Total]]-Table1[[#This Row],[Discount]]</f>
        <v>2728</v>
      </c>
    </row>
    <row r="985" spans="1:10">
      <c r="A985">
        <v>463</v>
      </c>
      <c r="B985" t="s">
        <v>34</v>
      </c>
      <c r="C985" t="s">
        <v>8</v>
      </c>
      <c r="D985">
        <f>VLOOKUP(Table1[[#This Row],[Product]],'Income Statements'!$C$4:$E$7,3,TRUE)</f>
        <v>46</v>
      </c>
      <c r="E985" t="s">
        <v>33</v>
      </c>
      <c r="F985" t="s">
        <v>25</v>
      </c>
      <c r="G985">
        <v>50</v>
      </c>
      <c r="H985">
        <f>Table1[[#This Row],[Price]]*Table1[[#This Row],[Unit]]</f>
        <v>2300</v>
      </c>
      <c r="I985">
        <f>IF(Table1[[#This Row],[Region]]="West",Table1[[#This Row],[Total]]*0.9,IF(Table1[[#This Row],[Month]]="Dec",Table1[[#This Row],[Total]]*0.9,0))</f>
        <v>2070</v>
      </c>
      <c r="J985">
        <f>Table1[[#This Row],[Total]]-Table1[[#This Row],[Discount]]</f>
        <v>230</v>
      </c>
    </row>
    <row r="986" spans="1:10">
      <c r="A986">
        <v>571</v>
      </c>
      <c r="B986" t="s">
        <v>34</v>
      </c>
      <c r="C986" t="s">
        <v>27</v>
      </c>
      <c r="D986">
        <f>VLOOKUP(Table1[[#This Row],[Product]],'Income Statements'!$C$4:$E$7,3,TRUE)</f>
        <v>35</v>
      </c>
      <c r="E986" t="s">
        <v>33</v>
      </c>
      <c r="F986" t="s">
        <v>11</v>
      </c>
      <c r="G986">
        <v>3</v>
      </c>
      <c r="H986">
        <f>Table1[[#This Row],[Price]]*Table1[[#This Row],[Unit]]</f>
        <v>105</v>
      </c>
      <c r="I986">
        <f>IF(Table1[[#This Row],[Region]]="West",Table1[[#This Row],[Total]]*0.9,IF(Table1[[#This Row],[Month]]="Dec",Table1[[#This Row],[Total]]*0.9,0))</f>
        <v>0</v>
      </c>
      <c r="J986">
        <f>Table1[[#This Row],[Total]]-Table1[[#This Row],[Discount]]</f>
        <v>105</v>
      </c>
    </row>
    <row r="987" spans="1:10">
      <c r="A987">
        <v>731</v>
      </c>
      <c r="B987" t="s">
        <v>34</v>
      </c>
      <c r="C987" t="s">
        <v>12</v>
      </c>
      <c r="D987">
        <f>VLOOKUP(Table1[[#This Row],[Product]],'Income Statements'!$C$4:$E$7,3,TRUE)</f>
        <v>62</v>
      </c>
      <c r="E987" t="s">
        <v>33</v>
      </c>
      <c r="F987" t="s">
        <v>11</v>
      </c>
      <c r="G987">
        <v>27</v>
      </c>
      <c r="H987">
        <f>Table1[[#This Row],[Price]]*Table1[[#This Row],[Unit]]</f>
        <v>1674</v>
      </c>
      <c r="I987">
        <f>IF(Table1[[#This Row],[Region]]="West",Table1[[#This Row],[Total]]*0.9,IF(Table1[[#This Row],[Month]]="Dec",Table1[[#This Row],[Total]]*0.9,0))</f>
        <v>0</v>
      </c>
      <c r="J987">
        <f>Table1[[#This Row],[Total]]-Table1[[#This Row],[Discount]]</f>
        <v>1674</v>
      </c>
    </row>
    <row r="988" spans="1:10">
      <c r="A988">
        <v>771</v>
      </c>
      <c r="B988" t="s">
        <v>34</v>
      </c>
      <c r="C988" t="s">
        <v>12</v>
      </c>
      <c r="D988">
        <f>VLOOKUP(Table1[[#This Row],[Product]],'Income Statements'!$C$4:$E$7,3,TRUE)</f>
        <v>62</v>
      </c>
      <c r="E988" t="s">
        <v>33</v>
      </c>
      <c r="F988" t="s">
        <v>18</v>
      </c>
      <c r="G988">
        <v>5</v>
      </c>
      <c r="H988">
        <f>Table1[[#This Row],[Price]]*Table1[[#This Row],[Unit]]</f>
        <v>310</v>
      </c>
      <c r="I988">
        <f>IF(Table1[[#This Row],[Region]]="West",Table1[[#This Row],[Total]]*0.9,IF(Table1[[#This Row],[Month]]="Dec",Table1[[#This Row],[Total]]*0.9,0))</f>
        <v>0</v>
      </c>
      <c r="J988">
        <f>Table1[[#This Row],[Total]]-Table1[[#This Row],[Discount]]</f>
        <v>310</v>
      </c>
    </row>
    <row r="989" spans="1:10">
      <c r="A989">
        <v>828</v>
      </c>
      <c r="B989" t="s">
        <v>34</v>
      </c>
      <c r="C989" t="s">
        <v>8</v>
      </c>
      <c r="D989">
        <f>VLOOKUP(Table1[[#This Row],[Product]],'Income Statements'!$C$4:$E$7,3,TRUE)</f>
        <v>46</v>
      </c>
      <c r="E989" t="s">
        <v>33</v>
      </c>
      <c r="F989" t="s">
        <v>18</v>
      </c>
      <c r="G989">
        <v>1</v>
      </c>
      <c r="H989">
        <f>Table1[[#This Row],[Price]]*Table1[[#This Row],[Unit]]</f>
        <v>46</v>
      </c>
      <c r="I989">
        <f>IF(Table1[[#This Row],[Region]]="West",Table1[[#This Row],[Total]]*0.9,IF(Table1[[#This Row],[Month]]="Dec",Table1[[#This Row],[Total]]*0.9,0))</f>
        <v>0</v>
      </c>
      <c r="J989">
        <f>Table1[[#This Row],[Total]]-Table1[[#This Row],[Discount]]</f>
        <v>46</v>
      </c>
    </row>
    <row r="990" spans="1:10">
      <c r="A990">
        <v>831</v>
      </c>
      <c r="B990" t="s">
        <v>34</v>
      </c>
      <c r="C990" t="s">
        <v>8</v>
      </c>
      <c r="D990">
        <f>VLOOKUP(Table1[[#This Row],[Product]],'Income Statements'!$C$4:$E$7,3,TRUE)</f>
        <v>46</v>
      </c>
      <c r="E990" t="s">
        <v>33</v>
      </c>
      <c r="F990" t="s">
        <v>18</v>
      </c>
      <c r="G990">
        <v>12</v>
      </c>
      <c r="H990">
        <f>Table1[[#This Row],[Price]]*Table1[[#This Row],[Unit]]</f>
        <v>552</v>
      </c>
      <c r="I990">
        <f>IF(Table1[[#This Row],[Region]]="West",Table1[[#This Row],[Total]]*0.9,IF(Table1[[#This Row],[Month]]="Dec",Table1[[#This Row],[Total]]*0.9,0))</f>
        <v>0</v>
      </c>
      <c r="J990">
        <f>Table1[[#This Row],[Total]]-Table1[[#This Row],[Discount]]</f>
        <v>552</v>
      </c>
    </row>
    <row r="991" spans="1:10">
      <c r="A991">
        <v>932</v>
      </c>
      <c r="B991" t="s">
        <v>34</v>
      </c>
      <c r="C991" t="s">
        <v>8</v>
      </c>
      <c r="D991">
        <f>VLOOKUP(Table1[[#This Row],[Product]],'Income Statements'!$C$4:$E$7,3,TRUE)</f>
        <v>46</v>
      </c>
      <c r="E991" t="s">
        <v>33</v>
      </c>
      <c r="F991" t="s">
        <v>18</v>
      </c>
      <c r="G991">
        <v>9</v>
      </c>
      <c r="H991">
        <f>Table1[[#This Row],[Price]]*Table1[[#This Row],[Unit]]</f>
        <v>414</v>
      </c>
      <c r="I991">
        <f>IF(Table1[[#This Row],[Region]]="West",Table1[[#This Row],[Total]]*0.9,IF(Table1[[#This Row],[Month]]="Dec",Table1[[#This Row],[Total]]*0.9,0))</f>
        <v>0</v>
      </c>
      <c r="J991">
        <f>Table1[[#This Row],[Total]]-Table1[[#This Row],[Discount]]</f>
        <v>414</v>
      </c>
    </row>
    <row r="992" spans="1:10">
      <c r="A992">
        <v>19</v>
      </c>
      <c r="B992" t="s">
        <v>34</v>
      </c>
      <c r="C992" t="s">
        <v>12</v>
      </c>
      <c r="D992">
        <f>VLOOKUP(Table1[[#This Row],[Product]],'Income Statements'!$C$4:$E$7,3,TRUE)</f>
        <v>62</v>
      </c>
      <c r="E992" t="s">
        <v>32</v>
      </c>
      <c r="F992" t="s">
        <v>7</v>
      </c>
      <c r="G992">
        <v>47</v>
      </c>
      <c r="H992">
        <f>Table1[[#This Row],[Price]]*Table1[[#This Row],[Unit]]</f>
        <v>2914</v>
      </c>
      <c r="I992">
        <f>IF(Table1[[#This Row],[Region]]="West",Table1[[#This Row],[Total]]*0.9,IF(Table1[[#This Row],[Month]]="Dec",Table1[[#This Row],[Total]]*0.9,0))</f>
        <v>0</v>
      </c>
      <c r="J992">
        <f>Table1[[#This Row],[Total]]-Table1[[#This Row],[Discount]]</f>
        <v>2914</v>
      </c>
    </row>
    <row r="993" spans="1:10">
      <c r="A993">
        <v>162</v>
      </c>
      <c r="B993" t="s">
        <v>34</v>
      </c>
      <c r="C993" t="s">
        <v>15</v>
      </c>
      <c r="D993">
        <f>VLOOKUP(Table1[[#This Row],[Product]],'Income Statements'!$C$4:$E$7,3,TRUE)</f>
        <v>48</v>
      </c>
      <c r="E993" t="s">
        <v>32</v>
      </c>
      <c r="F993" t="s">
        <v>18</v>
      </c>
      <c r="G993">
        <v>24</v>
      </c>
      <c r="H993">
        <f>Table1[[#This Row],[Price]]*Table1[[#This Row],[Unit]]</f>
        <v>1152</v>
      </c>
      <c r="I993">
        <f>IF(Table1[[#This Row],[Region]]="West",Table1[[#This Row],[Total]]*0.9,IF(Table1[[#This Row],[Month]]="Dec",Table1[[#This Row],[Total]]*0.9,0))</f>
        <v>0</v>
      </c>
      <c r="J993">
        <f>Table1[[#This Row],[Total]]-Table1[[#This Row],[Discount]]</f>
        <v>1152</v>
      </c>
    </row>
    <row r="994" spans="1:10">
      <c r="A994">
        <v>388</v>
      </c>
      <c r="B994" t="s">
        <v>34</v>
      </c>
      <c r="C994" t="s">
        <v>27</v>
      </c>
      <c r="D994">
        <f>VLOOKUP(Table1[[#This Row],[Product]],'Income Statements'!$C$4:$E$7,3,TRUE)</f>
        <v>35</v>
      </c>
      <c r="E994" t="s">
        <v>32</v>
      </c>
      <c r="F994" t="s">
        <v>7</v>
      </c>
      <c r="G994">
        <v>1</v>
      </c>
      <c r="H994">
        <f>Table1[[#This Row],[Price]]*Table1[[#This Row],[Unit]]</f>
        <v>35</v>
      </c>
      <c r="I994">
        <f>IF(Table1[[#This Row],[Region]]="West",Table1[[#This Row],[Total]]*0.9,IF(Table1[[#This Row],[Month]]="Dec",Table1[[#This Row],[Total]]*0.9,0))</f>
        <v>0</v>
      </c>
      <c r="J994">
        <f>Table1[[#This Row],[Total]]-Table1[[#This Row],[Discount]]</f>
        <v>35</v>
      </c>
    </row>
    <row r="995" spans="1:10">
      <c r="A995">
        <v>435</v>
      </c>
      <c r="B995" t="s">
        <v>34</v>
      </c>
      <c r="C995" t="s">
        <v>27</v>
      </c>
      <c r="D995">
        <f>VLOOKUP(Table1[[#This Row],[Product]],'Income Statements'!$C$4:$E$7,3,TRUE)</f>
        <v>35</v>
      </c>
      <c r="E995" t="s">
        <v>32</v>
      </c>
      <c r="F995" t="s">
        <v>11</v>
      </c>
      <c r="G995">
        <v>17</v>
      </c>
      <c r="H995">
        <f>Table1[[#This Row],[Price]]*Table1[[#This Row],[Unit]]</f>
        <v>595</v>
      </c>
      <c r="I995">
        <f>IF(Table1[[#This Row],[Region]]="West",Table1[[#This Row],[Total]]*0.9,IF(Table1[[#This Row],[Month]]="Dec",Table1[[#This Row],[Total]]*0.9,0))</f>
        <v>0</v>
      </c>
      <c r="J995">
        <f>Table1[[#This Row],[Total]]-Table1[[#This Row],[Discount]]</f>
        <v>595</v>
      </c>
    </row>
    <row r="996" spans="1:10">
      <c r="A996">
        <v>538</v>
      </c>
      <c r="B996" t="s">
        <v>34</v>
      </c>
      <c r="C996" t="s">
        <v>12</v>
      </c>
      <c r="D996">
        <f>VLOOKUP(Table1[[#This Row],[Product]],'Income Statements'!$C$4:$E$7,3,TRUE)</f>
        <v>62</v>
      </c>
      <c r="E996" t="s">
        <v>32</v>
      </c>
      <c r="F996" t="s">
        <v>7</v>
      </c>
      <c r="G996">
        <v>28</v>
      </c>
      <c r="H996">
        <f>Table1[[#This Row],[Price]]*Table1[[#This Row],[Unit]]</f>
        <v>1736</v>
      </c>
      <c r="I996">
        <f>IF(Table1[[#This Row],[Region]]="West",Table1[[#This Row],[Total]]*0.9,IF(Table1[[#This Row],[Month]]="Dec",Table1[[#This Row],[Total]]*0.9,0))</f>
        <v>0</v>
      </c>
      <c r="J996">
        <f>Table1[[#This Row],[Total]]-Table1[[#This Row],[Discount]]</f>
        <v>1736</v>
      </c>
    </row>
    <row r="997" spans="1:10">
      <c r="A997">
        <v>696</v>
      </c>
      <c r="B997" t="s">
        <v>34</v>
      </c>
      <c r="C997" t="s">
        <v>27</v>
      </c>
      <c r="D997">
        <f>VLOOKUP(Table1[[#This Row],[Product]],'Income Statements'!$C$4:$E$7,3,TRUE)</f>
        <v>35</v>
      </c>
      <c r="E997" t="s">
        <v>32</v>
      </c>
      <c r="F997" t="s">
        <v>7</v>
      </c>
      <c r="G997">
        <v>38</v>
      </c>
      <c r="H997">
        <f>Table1[[#This Row],[Price]]*Table1[[#This Row],[Unit]]</f>
        <v>1330</v>
      </c>
      <c r="I997">
        <f>IF(Table1[[#This Row],[Region]]="West",Table1[[#This Row],[Total]]*0.9,IF(Table1[[#This Row],[Month]]="Dec",Table1[[#This Row],[Total]]*0.9,0))</f>
        <v>0</v>
      </c>
      <c r="J997">
        <f>Table1[[#This Row],[Total]]-Table1[[#This Row],[Discount]]</f>
        <v>1330</v>
      </c>
    </row>
    <row r="998" spans="1:10">
      <c r="A998">
        <v>792</v>
      </c>
      <c r="B998" t="s">
        <v>34</v>
      </c>
      <c r="C998" t="s">
        <v>8</v>
      </c>
      <c r="D998">
        <f>VLOOKUP(Table1[[#This Row],[Product]],'Income Statements'!$C$4:$E$7,3,TRUE)</f>
        <v>46</v>
      </c>
      <c r="E998" t="s">
        <v>32</v>
      </c>
      <c r="F998" t="s">
        <v>11</v>
      </c>
      <c r="G998">
        <v>37</v>
      </c>
      <c r="H998">
        <f>Table1[[#This Row],[Price]]*Table1[[#This Row],[Unit]]</f>
        <v>1702</v>
      </c>
      <c r="I998">
        <f>IF(Table1[[#This Row],[Region]]="West",Table1[[#This Row],[Total]]*0.9,IF(Table1[[#This Row],[Month]]="Dec",Table1[[#This Row],[Total]]*0.9,0))</f>
        <v>0</v>
      </c>
      <c r="J998">
        <f>Table1[[#This Row],[Total]]-Table1[[#This Row],[Discount]]</f>
        <v>1702</v>
      </c>
    </row>
    <row r="999" spans="1:10">
      <c r="A999">
        <v>801</v>
      </c>
      <c r="B999" t="s">
        <v>34</v>
      </c>
      <c r="C999" t="s">
        <v>15</v>
      </c>
      <c r="D999">
        <f>VLOOKUP(Table1[[#This Row],[Product]],'Income Statements'!$C$4:$E$7,3,TRUE)</f>
        <v>48</v>
      </c>
      <c r="E999" t="s">
        <v>32</v>
      </c>
      <c r="F999" t="s">
        <v>18</v>
      </c>
      <c r="G999">
        <v>2</v>
      </c>
      <c r="H999">
        <f>Table1[[#This Row],[Price]]*Table1[[#This Row],[Unit]]</f>
        <v>96</v>
      </c>
      <c r="I999">
        <f>IF(Table1[[#This Row],[Region]]="West",Table1[[#This Row],[Total]]*0.9,IF(Table1[[#This Row],[Month]]="Dec",Table1[[#This Row],[Total]]*0.9,0))</f>
        <v>0</v>
      </c>
      <c r="J999">
        <f>Table1[[#This Row],[Total]]-Table1[[#This Row],[Discount]]</f>
        <v>96</v>
      </c>
    </row>
    <row r="1000" spans="1:10">
      <c r="A1000">
        <v>925</v>
      </c>
      <c r="B1000" t="s">
        <v>34</v>
      </c>
      <c r="C1000" t="s">
        <v>27</v>
      </c>
      <c r="D1000">
        <f>VLOOKUP(Table1[[#This Row],[Product]],'Income Statements'!$C$4:$E$7,3,TRUE)</f>
        <v>35</v>
      </c>
      <c r="E1000" t="s">
        <v>32</v>
      </c>
      <c r="F1000" t="s">
        <v>18</v>
      </c>
      <c r="G1000">
        <v>33</v>
      </c>
      <c r="H1000">
        <f>Table1[[#This Row],[Price]]*Table1[[#This Row],[Unit]]</f>
        <v>1155</v>
      </c>
      <c r="I1000">
        <f>IF(Table1[[#This Row],[Region]]="West",Table1[[#This Row],[Total]]*0.9,IF(Table1[[#This Row],[Month]]="Dec",Table1[[#This Row],[Total]]*0.9,0))</f>
        <v>0</v>
      </c>
      <c r="J1000">
        <f>Table1[[#This Row],[Total]]-Table1[[#This Row],[Discount]]</f>
        <v>1155</v>
      </c>
    </row>
    <row r="1001" spans="1:10">
      <c r="A1001">
        <v>846</v>
      </c>
      <c r="B1001" t="s">
        <v>34</v>
      </c>
      <c r="C1001" t="s">
        <v>8</v>
      </c>
      <c r="D1001">
        <f>VLOOKUP(Table1[[#This Row],[Product]],'Income Statements'!$C$4:$E$7,3,TRUE)</f>
        <v>46</v>
      </c>
      <c r="E1001" t="s">
        <v>36</v>
      </c>
      <c r="F1001" t="s">
        <v>11</v>
      </c>
      <c r="G1001">
        <v>28</v>
      </c>
      <c r="H1001">
        <f>Table1[[#This Row],[Price]]*Table1[[#This Row],[Unit]]</f>
        <v>1288</v>
      </c>
      <c r="I1001">
        <f>IF(Table1[[#This Row],[Region]]="West",Table1[[#This Row],[Total]]*0.9,IF(Table1[[#This Row],[Month]]="Dec",Table1[[#This Row],[Total]]*0.9,0))</f>
        <v>0</v>
      </c>
      <c r="J1001">
        <f>Table1[[#This Row],[Total]]-Table1[[#This Row],[Discount]]</f>
        <v>1288</v>
      </c>
    </row>
  </sheetData>
  <phoneticPr fontId="8" type="noConversion"/>
  <conditionalFormatting sqref="G2">
    <cfRule type="colorScale" priority="3">
      <colorScale>
        <cfvo type="formula" val="$G$2&gt;$L$2"/>
        <cfvo type="max"/>
        <color theme="9"/>
        <color rgb="FFFFEF9C"/>
      </colorScale>
    </cfRule>
  </conditionalFormatting>
  <conditionalFormatting sqref="G1:G1048576">
    <cfRule type="colorScale" priority="2">
      <colorScale>
        <cfvo type="formula" val="$G$2&gt;$L$2"/>
        <cfvo type="max"/>
        <color rgb="FFFF7128"/>
        <color rgb="FFFFEF9C"/>
      </colorScale>
    </cfRule>
  </conditionalFormatting>
  <conditionalFormatting sqref="G2:G1001">
    <cfRule type="cellIs" dxfId="0" priority="1" operator="greaterThan">
      <formula>$L$2</formula>
    </cfRule>
  </conditionalFormatting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3" workbookViewId="0">
      <selection activeCell="A3" sqref="A3:H23"/>
    </sheetView>
  </sheetViews>
  <sheetFormatPr defaultRowHeight="14.25"/>
  <cols>
    <col min="2" max="2" width="12.375" bestFit="1" customWidth="1"/>
    <col min="3" max="3" width="12.375" customWidth="1"/>
    <col min="4" max="4" width="13.125" bestFit="1" customWidth="1"/>
    <col min="7" max="7" width="12.5" customWidth="1"/>
    <col min="8" max="8" width="16.25" customWidth="1"/>
  </cols>
  <sheetData>
    <row r="1" spans="1:10" ht="15">
      <c r="A1" s="51" t="s">
        <v>59</v>
      </c>
      <c r="B1" s="51"/>
      <c r="C1" s="51"/>
      <c r="D1" s="51"/>
      <c r="E1" s="51"/>
      <c r="F1" s="51"/>
      <c r="G1" s="51"/>
      <c r="H1" s="51"/>
    </row>
    <row r="2" spans="1:10">
      <c r="A2" s="35"/>
      <c r="B2" s="35"/>
      <c r="C2" s="35"/>
      <c r="D2" s="35"/>
      <c r="E2" s="35"/>
      <c r="F2" s="35"/>
      <c r="G2" s="35"/>
      <c r="H2" s="35"/>
    </row>
    <row r="3" spans="1:10">
      <c r="A3" s="1" t="s">
        <v>38</v>
      </c>
      <c r="B3" s="2"/>
      <c r="C3" s="2"/>
      <c r="D3" s="4" t="s">
        <v>39</v>
      </c>
      <c r="E3" s="3" t="s">
        <v>40</v>
      </c>
      <c r="F3" s="3" t="s">
        <v>41</v>
      </c>
      <c r="G3" s="3" t="s">
        <v>38</v>
      </c>
      <c r="H3" s="3" t="s">
        <v>58</v>
      </c>
      <c r="I3" s="34"/>
    </row>
    <row r="4" spans="1:10">
      <c r="A4" s="5"/>
      <c r="B4" s="6" t="s">
        <v>42</v>
      </c>
      <c r="C4" s="6" t="s">
        <v>12</v>
      </c>
      <c r="D4" s="24">
        <v>6543</v>
      </c>
      <c r="E4" s="25">
        <v>62</v>
      </c>
      <c r="F4" s="26">
        <v>48</v>
      </c>
      <c r="G4" s="33">
        <f>D4*E4</f>
        <v>405666</v>
      </c>
      <c r="H4" s="33">
        <f>D4*F4</f>
        <v>314064</v>
      </c>
      <c r="J4" s="47"/>
    </row>
    <row r="5" spans="1:10">
      <c r="A5" s="7"/>
      <c r="B5" s="6" t="s">
        <v>43</v>
      </c>
      <c r="C5" s="6" t="s">
        <v>15</v>
      </c>
      <c r="D5" s="24">
        <v>6211</v>
      </c>
      <c r="E5" s="25">
        <v>48</v>
      </c>
      <c r="F5" s="26">
        <v>35</v>
      </c>
      <c r="G5" s="33">
        <f t="shared" ref="G5:G7" si="0">D5*E5</f>
        <v>298128</v>
      </c>
      <c r="H5" s="33">
        <f t="shared" ref="H5:H7" si="1">D5*F5</f>
        <v>217385</v>
      </c>
      <c r="J5" s="12"/>
    </row>
    <row r="6" spans="1:10">
      <c r="A6" s="8"/>
      <c r="B6" s="6" t="s">
        <v>44</v>
      </c>
      <c r="C6" s="6" t="s">
        <v>8</v>
      </c>
      <c r="D6" s="24">
        <v>6844</v>
      </c>
      <c r="E6" s="25">
        <v>46</v>
      </c>
      <c r="F6" s="26">
        <v>34</v>
      </c>
      <c r="G6" s="33">
        <f t="shared" si="0"/>
        <v>314824</v>
      </c>
      <c r="H6" s="33">
        <f t="shared" si="1"/>
        <v>232696</v>
      </c>
      <c r="J6" s="12"/>
    </row>
    <row r="7" spans="1:10">
      <c r="A7" s="8"/>
      <c r="B7" s="6" t="s">
        <v>57</v>
      </c>
      <c r="C7" s="6" t="s">
        <v>27</v>
      </c>
      <c r="D7" s="24">
        <v>6060</v>
      </c>
      <c r="E7" s="25">
        <v>35</v>
      </c>
      <c r="F7" s="26">
        <v>27</v>
      </c>
      <c r="G7" s="33">
        <f t="shared" si="0"/>
        <v>212100</v>
      </c>
      <c r="H7" s="33">
        <f t="shared" si="1"/>
        <v>163620</v>
      </c>
      <c r="J7" s="12"/>
    </row>
    <row r="8" spans="1:10" ht="15" thickBot="1">
      <c r="A8" s="9"/>
      <c r="B8" s="10"/>
      <c r="C8" s="10"/>
      <c r="D8" s="11" t="s">
        <v>45</v>
      </c>
      <c r="E8" s="27"/>
      <c r="F8" s="28"/>
      <c r="G8" s="29"/>
      <c r="H8" s="29"/>
    </row>
    <row r="9" spans="1:10" ht="15" thickBot="1">
      <c r="A9" s="9"/>
      <c r="B9" s="13" t="s">
        <v>46</v>
      </c>
      <c r="C9" s="13"/>
      <c r="D9" s="14">
        <f>SUM(G4:G7)</f>
        <v>1230718</v>
      </c>
      <c r="E9" s="27"/>
      <c r="F9" s="28"/>
      <c r="G9" s="29"/>
      <c r="H9" s="29"/>
    </row>
    <row r="10" spans="1:10" ht="15.75" thickTop="1" thickBot="1">
      <c r="A10" s="9"/>
      <c r="B10" s="13" t="s">
        <v>47</v>
      </c>
      <c r="C10" s="13"/>
      <c r="D10" s="15">
        <f>SUM(H4:H7)</f>
        <v>927765</v>
      </c>
      <c r="E10" s="30" t="s">
        <v>45</v>
      </c>
      <c r="F10" s="28"/>
      <c r="G10" s="29"/>
      <c r="H10" s="29"/>
    </row>
    <row r="11" spans="1:10" ht="15.75" thickTop="1" thickBot="1">
      <c r="A11" s="8"/>
      <c r="B11" s="6" t="s">
        <v>48</v>
      </c>
      <c r="C11" s="6"/>
      <c r="D11" s="16">
        <f>D9-D10</f>
        <v>302953</v>
      </c>
      <c r="E11" s="27"/>
      <c r="F11" s="31" t="s">
        <v>45</v>
      </c>
      <c r="G11" s="29"/>
      <c r="H11" s="29"/>
    </row>
    <row r="12" spans="1:10">
      <c r="A12" s="9"/>
      <c r="B12" s="10"/>
      <c r="C12" s="10"/>
      <c r="D12" s="17"/>
      <c r="E12" s="27"/>
      <c r="F12" s="28"/>
      <c r="G12" s="29"/>
      <c r="H12" s="29"/>
    </row>
    <row r="13" spans="1:10">
      <c r="A13" s="9"/>
      <c r="B13" s="10"/>
      <c r="C13" s="10"/>
      <c r="D13" s="17"/>
      <c r="E13" s="27"/>
      <c r="F13" s="28"/>
      <c r="G13" s="29"/>
      <c r="H13" s="29"/>
    </row>
    <row r="14" spans="1:10" ht="15" thickBot="1">
      <c r="A14" s="1" t="s">
        <v>49</v>
      </c>
      <c r="B14" s="10"/>
      <c r="C14" s="10"/>
      <c r="D14" s="17"/>
      <c r="E14" s="27"/>
      <c r="F14" s="28"/>
      <c r="G14" s="29"/>
      <c r="H14" s="29"/>
    </row>
    <row r="15" spans="1:10" ht="15" thickBot="1">
      <c r="A15" s="9"/>
      <c r="B15" s="6" t="s">
        <v>50</v>
      </c>
      <c r="C15" s="6"/>
      <c r="D15" s="18">
        <f>0.12*D9</f>
        <v>147686.16</v>
      </c>
      <c r="E15" s="27"/>
      <c r="F15" s="28"/>
      <c r="G15" s="29"/>
      <c r="H15" s="29"/>
    </row>
    <row r="16" spans="1:10" ht="15.75" thickTop="1" thickBot="1">
      <c r="A16" s="9"/>
      <c r="B16" s="6" t="s">
        <v>51</v>
      </c>
      <c r="C16" s="6"/>
      <c r="D16" s="19">
        <f>0.04*D9</f>
        <v>49228.72</v>
      </c>
      <c r="E16" s="27"/>
      <c r="F16" s="28"/>
      <c r="G16" s="29"/>
      <c r="H16" s="29"/>
    </row>
    <row r="17" spans="1:8" ht="15.75" thickTop="1" thickBot="1">
      <c r="A17" s="9"/>
      <c r="B17" s="6" t="s">
        <v>52</v>
      </c>
      <c r="C17" s="6"/>
      <c r="D17" s="19">
        <f>0.01*D9</f>
        <v>12307.18</v>
      </c>
      <c r="E17" s="27"/>
      <c r="F17" s="28"/>
      <c r="G17" s="29"/>
      <c r="H17" s="29"/>
    </row>
    <row r="18" spans="1:8" ht="15.75" thickTop="1" thickBot="1">
      <c r="A18" s="1" t="s">
        <v>53</v>
      </c>
      <c r="B18" s="2"/>
      <c r="C18" s="2"/>
      <c r="D18" s="20">
        <f>SUM(D15:D17)</f>
        <v>209222.06</v>
      </c>
      <c r="E18" s="27"/>
      <c r="F18" s="28"/>
      <c r="G18" s="29"/>
      <c r="H18" s="29"/>
    </row>
    <row r="19" spans="1:8" ht="15" thickBot="1">
      <c r="A19" s="9"/>
      <c r="B19" s="2"/>
      <c r="C19" s="2"/>
      <c r="D19" s="17"/>
      <c r="E19" s="27"/>
      <c r="F19" s="28"/>
      <c r="G19" s="29"/>
      <c r="H19" s="29"/>
    </row>
    <row r="20" spans="1:8" ht="15" thickBot="1">
      <c r="A20" s="1" t="s">
        <v>54</v>
      </c>
      <c r="B20" s="2"/>
      <c r="C20" s="2"/>
      <c r="D20" s="18">
        <f>D11-D18</f>
        <v>93730.94</v>
      </c>
      <c r="E20" s="27"/>
      <c r="F20" s="28"/>
      <c r="G20" s="29"/>
      <c r="H20" s="29"/>
    </row>
    <row r="21" spans="1:8" ht="15.75" thickTop="1" thickBot="1">
      <c r="A21" s="1" t="s">
        <v>55</v>
      </c>
      <c r="B21" s="2"/>
      <c r="C21" s="2"/>
      <c r="D21" s="19">
        <f>0.25*D20</f>
        <v>23432.735000000001</v>
      </c>
      <c r="E21" s="27"/>
      <c r="F21" s="28"/>
      <c r="G21" s="29"/>
      <c r="H21" s="29"/>
    </row>
    <row r="22" spans="1:8" ht="16.5" thickTop="1" thickBot="1">
      <c r="A22" s="1" t="s">
        <v>56</v>
      </c>
      <c r="B22" s="2"/>
      <c r="C22" s="2"/>
      <c r="D22" s="20">
        <f>D20-D21</f>
        <v>70298.205000000002</v>
      </c>
      <c r="E22" s="27"/>
      <c r="F22" s="28"/>
      <c r="G22" s="32" t="s">
        <v>45</v>
      </c>
      <c r="H22" s="29"/>
    </row>
    <row r="23" spans="1:8">
      <c r="A23" s="21"/>
      <c r="B23" s="22"/>
      <c r="C23" s="22"/>
      <c r="D23" s="23"/>
      <c r="E23" s="27"/>
      <c r="F23" s="28"/>
      <c r="G23" s="29"/>
      <c r="H23" s="29"/>
    </row>
  </sheetData>
  <scenarios current="2" show="2" sqref="D20 D22">
    <scenario name="Product B price chage" locked="1" count="1" user="Admin" comment="Created by Admin on 10/19/2018_x000a_and price pf product B by 5 its sales will fall by 800 units and sales of C will increase by 700_x000a_Modified by Admin on 10/19/2018">
      <inputCells r="D5" val="6210" numFmtId="1"/>
    </scenario>
    <scenario name="Product C price change" locked="1" count="1" user="Admin" comment="Created by Admin on 10/19/2018_x000a_raise price of c by 4 will make its sales reduce by 550 and those of B increase by 400_x000a_Modified by Admin on 10/19/2018">
      <inputCells r="D6" val="6842" numFmtId="1"/>
    </scenario>
    <scenario name="Product B and C price changes" locked="1" count="2" user="Admin" comment="Created by Admin on 10/19/2018_x000a_- The Third Scenario is to raise the price of both Product B and Product C by $6.00. This would cause sales for Products B and C to both decrease by 350 units each. _x000a_Modified by Admin on 10/19/2018">
      <inputCells r="D5" val="6211" numFmtId="1"/>
      <inputCells r="D6" val="6844" numFmtId="1"/>
    </scenario>
  </scenarios>
  <mergeCells count="1">
    <mergeCell ref="A1:H1"/>
  </mergeCells>
  <phoneticPr fontId="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workbookViewId="0">
      <selection activeCell="D6" sqref="D6"/>
    </sheetView>
  </sheetViews>
  <sheetFormatPr defaultRowHeight="14.25"/>
  <cols>
    <col min="1" max="1" width="16" style="46" customWidth="1"/>
    <col min="2" max="2" width="15.75" style="46" customWidth="1"/>
    <col min="3" max="16384" width="9" style="46"/>
  </cols>
  <sheetData>
    <row r="1" spans="1:3">
      <c r="A1" s="53" t="s">
        <v>71</v>
      </c>
      <c r="B1" s="53"/>
    </row>
    <row r="2" spans="1:3">
      <c r="A2" s="48" t="s">
        <v>66</v>
      </c>
      <c r="B2" t="s">
        <v>69</v>
      </c>
      <c r="C2"/>
    </row>
    <row r="3" spans="1:3">
      <c r="A3" s="49" t="s">
        <v>17</v>
      </c>
      <c r="B3" s="50">
        <v>101410</v>
      </c>
      <c r="C3"/>
    </row>
    <row r="4" spans="1:3">
      <c r="A4" s="49" t="s">
        <v>23</v>
      </c>
      <c r="B4" s="50">
        <v>95004</v>
      </c>
      <c r="C4"/>
    </row>
    <row r="5" spans="1:3">
      <c r="A5" s="49" t="s">
        <v>6</v>
      </c>
      <c r="B5" s="50">
        <v>99528</v>
      </c>
      <c r="C5"/>
    </row>
    <row r="6" spans="1:3">
      <c r="A6" s="49" t="s">
        <v>29</v>
      </c>
      <c r="B6" s="50">
        <v>132638</v>
      </c>
      <c r="C6"/>
    </row>
    <row r="7" spans="1:3">
      <c r="A7" s="49" t="s">
        <v>30</v>
      </c>
      <c r="B7" s="50">
        <v>88770</v>
      </c>
      <c r="C7"/>
    </row>
    <row r="8" spans="1:3">
      <c r="A8" s="49" t="s">
        <v>31</v>
      </c>
      <c r="B8" s="50">
        <v>98223</v>
      </c>
      <c r="C8"/>
    </row>
    <row r="9" spans="1:3">
      <c r="A9" s="49" t="s">
        <v>24</v>
      </c>
      <c r="B9" s="50">
        <v>110937</v>
      </c>
      <c r="C9"/>
    </row>
    <row r="10" spans="1:3">
      <c r="A10" s="49" t="s">
        <v>14</v>
      </c>
      <c r="B10" s="50">
        <v>100799</v>
      </c>
      <c r="C10"/>
    </row>
    <row r="11" spans="1:3">
      <c r="A11" s="49" t="s">
        <v>19</v>
      </c>
      <c r="B11" s="50">
        <v>92240</v>
      </c>
      <c r="C11"/>
    </row>
    <row r="12" spans="1:3">
      <c r="A12" s="49" t="s">
        <v>10</v>
      </c>
      <c r="B12" s="50">
        <v>104326</v>
      </c>
      <c r="C12"/>
    </row>
    <row r="13" spans="1:3">
      <c r="A13" s="49" t="s">
        <v>21</v>
      </c>
      <c r="B13" s="50">
        <v>110476</v>
      </c>
      <c r="C13"/>
    </row>
    <row r="14" spans="1:3">
      <c r="A14" s="49" t="s">
        <v>34</v>
      </c>
      <c r="B14" s="50">
        <v>95803</v>
      </c>
      <c r="C14"/>
    </row>
    <row r="15" spans="1:3">
      <c r="A15" s="49" t="s">
        <v>67</v>
      </c>
      <c r="B15" s="50"/>
      <c r="C15"/>
    </row>
    <row r="16" spans="1:3">
      <c r="A16" s="49" t="s">
        <v>68</v>
      </c>
      <c r="B16" s="50">
        <v>1230154</v>
      </c>
      <c r="C16"/>
    </row>
    <row r="17" spans="1:4">
      <c r="A17"/>
      <c r="B17"/>
      <c r="C17"/>
    </row>
    <row r="18" spans="1:4">
      <c r="A18" s="52" t="s">
        <v>70</v>
      </c>
      <c r="B18" s="52"/>
      <c r="C18" s="52"/>
      <c r="D18" s="52"/>
    </row>
    <row r="19" spans="1:4">
      <c r="A19" s="52"/>
      <c r="B19" s="52"/>
      <c r="C19" s="52"/>
      <c r="D19" s="52"/>
    </row>
    <row r="20" spans="1:4">
      <c r="A20" s="52"/>
      <c r="B20" s="52"/>
      <c r="C20" s="52"/>
      <c r="D20" s="52"/>
    </row>
    <row r="21" spans="1:4">
      <c r="A21" s="52"/>
      <c r="B21" s="52"/>
      <c r="C21" s="52"/>
      <c r="D21" s="52"/>
    </row>
    <row r="22" spans="1:4">
      <c r="A22" s="52"/>
      <c r="B22" s="52"/>
      <c r="C22" s="52"/>
      <c r="D22" s="52"/>
    </row>
    <row r="23" spans="1:4">
      <c r="A23" s="52"/>
      <c r="B23" s="52"/>
      <c r="C23" s="52"/>
      <c r="D23" s="52"/>
    </row>
    <row r="24" spans="1:4">
      <c r="A24" s="52"/>
      <c r="B24" s="52"/>
      <c r="C24" s="52"/>
      <c r="D24" s="52"/>
    </row>
    <row r="25" spans="1:4">
      <c r="A25" s="52"/>
      <c r="B25" s="52"/>
      <c r="C25" s="52"/>
      <c r="D25" s="52"/>
    </row>
  </sheetData>
  <mergeCells count="2">
    <mergeCell ref="A18:D25"/>
    <mergeCell ref="A1:B1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topLeftCell="B11" workbookViewId="0">
      <selection activeCell="M25" sqref="M25"/>
    </sheetView>
  </sheetViews>
  <sheetFormatPr defaultRowHeight="14.25"/>
  <cols>
    <col min="1" max="1" width="12" bestFit="1" customWidth="1"/>
    <col min="2" max="2" width="14.125" bestFit="1" customWidth="1"/>
    <col min="4" max="4" width="7.875" bestFit="1" customWidth="1"/>
    <col min="5" max="5" width="14.125" bestFit="1" customWidth="1"/>
    <col min="7" max="7" width="6.5" bestFit="1" customWidth="1"/>
    <col min="8" max="8" width="14.125" bestFit="1" customWidth="1"/>
    <col min="10" max="10" width="7.5" bestFit="1" customWidth="1"/>
    <col min="11" max="11" width="14.125" bestFit="1" customWidth="1"/>
  </cols>
  <sheetData>
    <row r="1" spans="1:11" ht="15">
      <c r="A1" s="40" t="s">
        <v>0</v>
      </c>
      <c r="B1" s="41" t="s">
        <v>61</v>
      </c>
      <c r="C1" s="36"/>
      <c r="D1" s="40" t="s">
        <v>2</v>
      </c>
      <c r="E1" s="41" t="s">
        <v>61</v>
      </c>
      <c r="F1" s="36"/>
      <c r="G1" s="40" t="s">
        <v>3</v>
      </c>
      <c r="H1" s="41" t="s">
        <v>61</v>
      </c>
      <c r="I1" s="36"/>
      <c r="J1" s="38" t="s">
        <v>1</v>
      </c>
      <c r="K1" s="38" t="s">
        <v>61</v>
      </c>
    </row>
    <row r="2" spans="1:11">
      <c r="A2" s="42" t="s">
        <v>17</v>
      </c>
      <c r="B2" s="43">
        <v>2099</v>
      </c>
      <c r="D2" s="42" t="s">
        <v>12</v>
      </c>
      <c r="E2" s="43">
        <v>6543</v>
      </c>
      <c r="G2" s="42" t="s">
        <v>20</v>
      </c>
      <c r="H2" s="43">
        <v>1994</v>
      </c>
      <c r="J2" s="39" t="s">
        <v>7</v>
      </c>
      <c r="K2" s="39">
        <v>6195</v>
      </c>
    </row>
    <row r="3" spans="1:11">
      <c r="A3" s="42" t="s">
        <v>23</v>
      </c>
      <c r="B3" s="43">
        <v>2069</v>
      </c>
      <c r="D3" s="42" t="s">
        <v>15</v>
      </c>
      <c r="E3" s="43">
        <v>6205</v>
      </c>
      <c r="G3" s="42" t="s">
        <v>28</v>
      </c>
      <c r="H3" s="43">
        <v>1727</v>
      </c>
      <c r="J3" s="39" t="s">
        <v>11</v>
      </c>
      <c r="K3" s="39">
        <v>6334</v>
      </c>
    </row>
    <row r="4" spans="1:11">
      <c r="A4" s="42" t="s">
        <v>6</v>
      </c>
      <c r="B4" s="43">
        <v>2091</v>
      </c>
      <c r="D4" s="42" t="s">
        <v>8</v>
      </c>
      <c r="E4" s="43">
        <v>6838</v>
      </c>
      <c r="G4" s="42" t="s">
        <v>37</v>
      </c>
      <c r="H4" s="43">
        <v>2189</v>
      </c>
      <c r="J4" s="39" t="s">
        <v>18</v>
      </c>
      <c r="K4" s="39">
        <v>6941</v>
      </c>
    </row>
    <row r="5" spans="1:11" ht="15" thickBot="1">
      <c r="A5" s="42" t="s">
        <v>29</v>
      </c>
      <c r="B5" s="43">
        <v>2792</v>
      </c>
      <c r="D5" s="44" t="s">
        <v>27</v>
      </c>
      <c r="E5" s="45">
        <v>6060</v>
      </c>
      <c r="G5" s="42" t="s">
        <v>9</v>
      </c>
      <c r="H5" s="43">
        <v>2692</v>
      </c>
      <c r="J5" s="39" t="s">
        <v>25</v>
      </c>
      <c r="K5" s="39">
        <v>6176</v>
      </c>
    </row>
    <row r="6" spans="1:11">
      <c r="A6" s="42" t="s">
        <v>30</v>
      </c>
      <c r="B6" s="43">
        <v>1835</v>
      </c>
      <c r="G6" s="42" t="s">
        <v>13</v>
      </c>
      <c r="H6" s="43">
        <v>2345</v>
      </c>
    </row>
    <row r="7" spans="1:11">
      <c r="A7" s="42" t="s">
        <v>31</v>
      </c>
      <c r="B7" s="43">
        <v>2055</v>
      </c>
      <c r="G7" s="42" t="s">
        <v>35</v>
      </c>
      <c r="H7" s="43">
        <v>1580</v>
      </c>
    </row>
    <row r="8" spans="1:11">
      <c r="A8" s="42" t="s">
        <v>24</v>
      </c>
      <c r="B8" s="43">
        <v>2222</v>
      </c>
      <c r="G8" s="42" t="s">
        <v>16</v>
      </c>
      <c r="H8" s="43">
        <v>2271</v>
      </c>
    </row>
    <row r="9" spans="1:11">
      <c r="A9" s="42" t="s">
        <v>14</v>
      </c>
      <c r="B9" s="43">
        <v>2072</v>
      </c>
      <c r="G9" s="42" t="s">
        <v>26</v>
      </c>
      <c r="H9" s="43">
        <v>2259</v>
      </c>
    </row>
    <row r="10" spans="1:11">
      <c r="A10" s="42" t="s">
        <v>19</v>
      </c>
      <c r="B10" s="43">
        <v>2020</v>
      </c>
      <c r="G10" s="42" t="s">
        <v>36</v>
      </c>
      <c r="H10" s="43">
        <v>1889</v>
      </c>
    </row>
    <row r="11" spans="1:11">
      <c r="A11" s="42" t="s">
        <v>10</v>
      </c>
      <c r="B11" s="43">
        <v>2176</v>
      </c>
      <c r="G11" s="42" t="s">
        <v>32</v>
      </c>
      <c r="H11" s="43">
        <v>2243</v>
      </c>
    </row>
    <row r="12" spans="1:11">
      <c r="A12" s="42" t="s">
        <v>21</v>
      </c>
      <c r="B12" s="43">
        <v>2275</v>
      </c>
      <c r="G12" s="42" t="s">
        <v>33</v>
      </c>
      <c r="H12" s="43">
        <v>2210</v>
      </c>
    </row>
    <row r="13" spans="1:11" ht="15" thickBot="1">
      <c r="A13" s="44" t="s">
        <v>34</v>
      </c>
      <c r="B13" s="45">
        <v>1940</v>
      </c>
      <c r="G13" s="44" t="s">
        <v>22</v>
      </c>
      <c r="H13" s="45">
        <v>2247</v>
      </c>
    </row>
    <row r="32" spans="3:7">
      <c r="C32" s="52" t="s">
        <v>72</v>
      </c>
      <c r="D32" s="52"/>
      <c r="E32" s="52"/>
      <c r="F32" s="52"/>
      <c r="G32" s="52"/>
    </row>
    <row r="33" spans="3:7">
      <c r="C33" s="52"/>
      <c r="D33" s="52"/>
      <c r="E33" s="52"/>
      <c r="F33" s="52"/>
      <c r="G33" s="52"/>
    </row>
    <row r="34" spans="3:7">
      <c r="C34" s="52"/>
      <c r="D34" s="52"/>
      <c r="E34" s="52"/>
      <c r="F34" s="52"/>
      <c r="G34" s="52"/>
    </row>
    <row r="35" spans="3:7">
      <c r="C35" s="52"/>
      <c r="D35" s="52"/>
      <c r="E35" s="52"/>
      <c r="F35" s="52"/>
      <c r="G35" s="52"/>
    </row>
    <row r="36" spans="3:7">
      <c r="C36" s="52"/>
      <c r="D36" s="52"/>
      <c r="E36" s="52"/>
      <c r="F36" s="52"/>
      <c r="G36" s="52"/>
    </row>
    <row r="37" spans="3:7">
      <c r="C37" s="52"/>
      <c r="D37" s="52"/>
      <c r="E37" s="52"/>
      <c r="F37" s="52"/>
      <c r="G37" s="52"/>
    </row>
  </sheetData>
  <mergeCells count="1">
    <mergeCell ref="C32:G37"/>
  </mergeCells>
  <phoneticPr fontId="8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topLeftCell="A3" workbookViewId="0">
      <selection activeCell="H15" sqref="H15"/>
    </sheetView>
  </sheetViews>
  <sheetFormatPr defaultRowHeight="14.25"/>
  <cols>
    <col min="3" max="3" width="13" customWidth="1"/>
    <col min="4" max="4" width="12.125" customWidth="1"/>
    <col min="5" max="5" width="12.625" customWidth="1"/>
    <col min="6" max="6" width="12" customWidth="1"/>
    <col min="7" max="7" width="11.75" customWidth="1"/>
  </cols>
  <sheetData>
    <row r="1" spans="1:8">
      <c r="A1" s="54" t="s">
        <v>73</v>
      </c>
      <c r="B1" s="54"/>
      <c r="C1" s="54"/>
      <c r="D1" s="54"/>
      <c r="E1" s="54"/>
      <c r="F1" s="54"/>
      <c r="G1" s="54"/>
    </row>
    <row r="2" spans="1:8">
      <c r="A2" s="54"/>
      <c r="B2" s="54"/>
      <c r="C2" s="54"/>
      <c r="D2" s="54"/>
      <c r="E2" s="54"/>
      <c r="F2" s="54"/>
      <c r="G2" s="54"/>
    </row>
    <row r="3" spans="1:8" ht="15">
      <c r="A3" s="1" t="s">
        <v>38</v>
      </c>
      <c r="B3" s="2"/>
      <c r="C3" s="4" t="s">
        <v>39</v>
      </c>
      <c r="D3" s="3" t="s">
        <v>40</v>
      </c>
      <c r="E3" s="3" t="s">
        <v>41</v>
      </c>
      <c r="F3" s="3" t="s">
        <v>38</v>
      </c>
      <c r="G3" s="3" t="s">
        <v>58</v>
      </c>
      <c r="H3" s="36" t="s">
        <v>60</v>
      </c>
    </row>
    <row r="4" spans="1:8">
      <c r="A4" s="5"/>
      <c r="B4" s="6" t="s">
        <v>42</v>
      </c>
      <c r="C4" s="24">
        <v>6543</v>
      </c>
      <c r="D4" s="25">
        <f>62*(1+$H$4)</f>
        <v>66.432171586992936</v>
      </c>
      <c r="E4" s="26">
        <v>48</v>
      </c>
      <c r="F4" s="33">
        <f>C4*D4</f>
        <v>434665.69869369478</v>
      </c>
      <c r="G4" s="33">
        <f>C4*E4</f>
        <v>314064</v>
      </c>
      <c r="H4" s="37">
        <v>7.1486638499885943E-2</v>
      </c>
    </row>
    <row r="5" spans="1:8">
      <c r="A5" s="7"/>
      <c r="B5" s="6" t="s">
        <v>43</v>
      </c>
      <c r="C5" s="24">
        <v>6205</v>
      </c>
      <c r="D5" s="25">
        <f>48*(1+$H$4)</f>
        <v>51.431358647994529</v>
      </c>
      <c r="E5" s="26">
        <v>35</v>
      </c>
      <c r="F5" s="33">
        <f t="shared" ref="F5:F7" si="0">C5*D5</f>
        <v>319131.58041080605</v>
      </c>
      <c r="G5" s="33">
        <f t="shared" ref="G5:G7" si="1">C5*E5</f>
        <v>217175</v>
      </c>
    </row>
    <row r="6" spans="1:8">
      <c r="A6" s="8"/>
      <c r="B6" s="6" t="s">
        <v>44</v>
      </c>
      <c r="C6" s="24">
        <v>6838</v>
      </c>
      <c r="D6" s="25">
        <f>46*(1+$H$4)</f>
        <v>49.28838537099476</v>
      </c>
      <c r="E6" s="26">
        <v>34</v>
      </c>
      <c r="F6" s="33">
        <f t="shared" si="0"/>
        <v>337033.97916686215</v>
      </c>
      <c r="G6" s="33">
        <f t="shared" si="1"/>
        <v>232492</v>
      </c>
    </row>
    <row r="7" spans="1:8">
      <c r="A7" s="8"/>
      <c r="B7" s="6" t="s">
        <v>57</v>
      </c>
      <c r="C7" s="24">
        <v>6060</v>
      </c>
      <c r="D7" s="25">
        <f>35*(1+$H$4)</f>
        <v>37.502032347496012</v>
      </c>
      <c r="E7" s="26">
        <v>27</v>
      </c>
      <c r="F7" s="33">
        <f t="shared" si="0"/>
        <v>227262.31602582583</v>
      </c>
      <c r="G7" s="33">
        <f t="shared" si="1"/>
        <v>163620</v>
      </c>
    </row>
    <row r="8" spans="1:8" ht="15" thickBot="1">
      <c r="A8" s="9"/>
      <c r="B8" s="10"/>
      <c r="C8" s="11" t="s">
        <v>45</v>
      </c>
      <c r="D8" s="27"/>
      <c r="E8" s="28"/>
      <c r="F8" s="29"/>
      <c r="G8" s="29"/>
    </row>
    <row r="9" spans="1:8" ht="15" thickBot="1">
      <c r="A9" s="9"/>
      <c r="B9" s="13" t="s">
        <v>46</v>
      </c>
      <c r="C9" s="14">
        <f>SUM(F4:F7)</f>
        <v>1318093.5742971888</v>
      </c>
      <c r="D9" s="27"/>
      <c r="E9" s="28"/>
      <c r="F9" s="29"/>
      <c r="G9" s="29"/>
    </row>
    <row r="10" spans="1:8" ht="15.75" thickTop="1" thickBot="1">
      <c r="A10" s="9"/>
      <c r="B10" s="13" t="s">
        <v>47</v>
      </c>
      <c r="C10" s="15">
        <f>SUM(G4:G7)</f>
        <v>927351</v>
      </c>
      <c r="D10" s="30" t="s">
        <v>45</v>
      </c>
      <c r="E10" s="28"/>
      <c r="F10" s="29"/>
      <c r="G10" s="29"/>
    </row>
    <row r="11" spans="1:8" ht="15.75" thickTop="1" thickBot="1">
      <c r="A11" s="8"/>
      <c r="B11" s="6" t="s">
        <v>48</v>
      </c>
      <c r="C11" s="16">
        <f>C9-C10</f>
        <v>390742.57429718878</v>
      </c>
      <c r="D11" s="27"/>
      <c r="E11" s="31" t="s">
        <v>45</v>
      </c>
      <c r="F11" s="29"/>
      <c r="G11" s="29"/>
    </row>
    <row r="12" spans="1:8">
      <c r="A12" s="9"/>
      <c r="B12" s="10"/>
      <c r="C12" s="17"/>
      <c r="D12" s="27"/>
      <c r="E12" s="28"/>
      <c r="F12" s="29"/>
      <c r="G12" s="29"/>
    </row>
    <row r="13" spans="1:8">
      <c r="A13" s="9"/>
      <c r="B13" s="10"/>
      <c r="C13" s="17"/>
      <c r="D13" s="27"/>
      <c r="E13" s="28"/>
      <c r="F13" s="29"/>
      <c r="G13" s="29"/>
    </row>
    <row r="14" spans="1:8" ht="15" thickBot="1">
      <c r="A14" s="1" t="s">
        <v>49</v>
      </c>
      <c r="B14" s="10"/>
      <c r="C14" s="17"/>
      <c r="D14" s="27"/>
      <c r="E14" s="28"/>
      <c r="F14" s="29"/>
      <c r="G14" s="29"/>
    </row>
    <row r="15" spans="1:8" ht="15" thickBot="1">
      <c r="A15" s="9"/>
      <c r="B15" s="6" t="s">
        <v>50</v>
      </c>
      <c r="C15" s="18">
        <f>0.12*C9</f>
        <v>158171.22891566265</v>
      </c>
      <c r="D15" s="27"/>
      <c r="E15" s="28"/>
      <c r="F15" s="29"/>
      <c r="G15" s="29"/>
    </row>
    <row r="16" spans="1:8" ht="15.75" thickTop="1" thickBot="1">
      <c r="A16" s="9"/>
      <c r="B16" s="6" t="s">
        <v>51</v>
      </c>
      <c r="C16" s="19">
        <f>0.04*C9</f>
        <v>52723.74297188755</v>
      </c>
      <c r="D16" s="27"/>
      <c r="E16" s="28"/>
      <c r="F16" s="29"/>
      <c r="G16" s="29"/>
    </row>
    <row r="17" spans="1:7" ht="15.75" thickTop="1" thickBot="1">
      <c r="A17" s="9"/>
      <c r="B17" s="6" t="s">
        <v>52</v>
      </c>
      <c r="C17" s="19">
        <f>0.01*C9</f>
        <v>13180.935742971888</v>
      </c>
      <c r="D17" s="27"/>
      <c r="E17" s="28"/>
      <c r="F17" s="29"/>
      <c r="G17" s="29"/>
    </row>
    <row r="18" spans="1:7" ht="15.75" thickTop="1" thickBot="1">
      <c r="A18" s="1" t="s">
        <v>53</v>
      </c>
      <c r="B18" s="2"/>
      <c r="C18" s="20">
        <f>SUM(C15:C17)</f>
        <v>224075.9076305221</v>
      </c>
      <c r="D18" s="27"/>
      <c r="E18" s="28"/>
      <c r="F18" s="29"/>
      <c r="G18" s="29"/>
    </row>
    <row r="19" spans="1:7" ht="15" thickBot="1">
      <c r="A19" s="9"/>
      <c r="B19" s="2"/>
      <c r="C19" s="17"/>
      <c r="D19" s="27"/>
      <c r="E19" s="28"/>
      <c r="F19" s="29"/>
      <c r="G19" s="29"/>
    </row>
    <row r="20" spans="1:7" ht="15" thickBot="1">
      <c r="A20" s="1" t="s">
        <v>54</v>
      </c>
      <c r="B20" s="2"/>
      <c r="C20" s="18">
        <f>C11-C18</f>
        <v>166666.66666666669</v>
      </c>
      <c r="D20" s="27"/>
      <c r="E20" s="28"/>
      <c r="F20" s="29"/>
      <c r="G20" s="29"/>
    </row>
    <row r="21" spans="1:7" ht="15.75" thickTop="1" thickBot="1">
      <c r="A21" s="1" t="s">
        <v>55</v>
      </c>
      <c r="B21" s="2"/>
      <c r="C21" s="19">
        <f>0.25*C20</f>
        <v>41666.666666666672</v>
      </c>
      <c r="D21" s="27"/>
      <c r="E21" s="28"/>
      <c r="F21" s="29"/>
      <c r="G21" s="29"/>
    </row>
    <row r="22" spans="1:7" ht="16.5" thickTop="1" thickBot="1">
      <c r="A22" s="1" t="s">
        <v>56</v>
      </c>
      <c r="B22" s="2"/>
      <c r="C22" s="20">
        <f>C20-C21</f>
        <v>125000.00000000001</v>
      </c>
      <c r="D22" s="27"/>
      <c r="E22" s="28"/>
      <c r="F22" s="32" t="s">
        <v>45</v>
      </c>
      <c r="G22" s="29"/>
    </row>
    <row r="23" spans="1:7">
      <c r="A23" s="21"/>
      <c r="B23" s="22"/>
      <c r="C23" s="23"/>
      <c r="D23" s="27"/>
      <c r="E23" s="28"/>
      <c r="F23" s="29"/>
      <c r="G23" s="29"/>
    </row>
  </sheetData>
  <mergeCells count="1">
    <mergeCell ref="A1:G2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F1A9-28BD-49B5-98A6-607B2436AF94}">
  <sheetPr>
    <outlinePr summaryBelow="0"/>
  </sheetPr>
  <dimension ref="B1:G16"/>
  <sheetViews>
    <sheetView showGridLines="0" workbookViewId="0">
      <selection activeCell="B17" sqref="B17"/>
    </sheetView>
  </sheetViews>
  <sheetFormatPr defaultRowHeight="14.25" outlineLevelRow="1" outlineLevelCol="1"/>
  <cols>
    <col min="3" max="3" width="6.25" bestFit="1" customWidth="1"/>
    <col min="4" max="7" width="23.875" bestFit="1" customWidth="1" outlineLevel="1"/>
  </cols>
  <sheetData>
    <row r="1" spans="2:7" ht="15" thickBot="1"/>
    <row r="2" spans="2:7" ht="15.75">
      <c r="B2" s="60" t="s">
        <v>84</v>
      </c>
      <c r="C2" s="60"/>
      <c r="D2" s="65"/>
      <c r="E2" s="65"/>
      <c r="F2" s="65"/>
      <c r="G2" s="65"/>
    </row>
    <row r="3" spans="2:7" ht="15.75" collapsed="1">
      <c r="B3" s="59"/>
      <c r="C3" s="59"/>
      <c r="D3" s="66" t="s">
        <v>86</v>
      </c>
      <c r="E3" s="66" t="s">
        <v>78</v>
      </c>
      <c r="F3" s="66" t="s">
        <v>80</v>
      </c>
      <c r="G3" s="66" t="s">
        <v>82</v>
      </c>
    </row>
    <row r="4" spans="2:7" ht="78.75" hidden="1" outlineLevel="1">
      <c r="B4" s="62"/>
      <c r="C4" s="62"/>
      <c r="D4" s="55"/>
      <c r="E4" s="68" t="s">
        <v>79</v>
      </c>
      <c r="F4" s="68" t="s">
        <v>81</v>
      </c>
      <c r="G4" s="68" t="s">
        <v>83</v>
      </c>
    </row>
    <row r="5" spans="2:7" ht="15">
      <c r="B5" s="63" t="s">
        <v>85</v>
      </c>
      <c r="C5" s="63"/>
      <c r="D5" s="61"/>
      <c r="E5" s="61"/>
      <c r="F5" s="61"/>
      <c r="G5" s="61"/>
    </row>
    <row r="6" spans="2:7" ht="15" outlineLevel="1">
      <c r="B6" s="62"/>
      <c r="C6" s="62" t="s">
        <v>74</v>
      </c>
      <c r="D6" s="56">
        <v>6211</v>
      </c>
      <c r="E6" s="67">
        <v>6210</v>
      </c>
      <c r="F6" s="56">
        <v>6211</v>
      </c>
      <c r="G6" s="67">
        <v>6211</v>
      </c>
    </row>
    <row r="7" spans="2:7" ht="15" outlineLevel="1">
      <c r="B7" s="62"/>
      <c r="C7" s="62" t="s">
        <v>75</v>
      </c>
      <c r="D7" s="56">
        <v>6844</v>
      </c>
      <c r="E7" s="56">
        <v>6844</v>
      </c>
      <c r="F7" s="67">
        <v>6842</v>
      </c>
      <c r="G7" s="67">
        <v>6844</v>
      </c>
    </row>
    <row r="8" spans="2:7" ht="15">
      <c r="B8" s="63" t="s">
        <v>87</v>
      </c>
      <c r="C8" s="63"/>
      <c r="D8" s="61"/>
      <c r="E8" s="61"/>
      <c r="F8" s="61"/>
      <c r="G8" s="61"/>
    </row>
    <row r="9" spans="2:7" ht="15" outlineLevel="1">
      <c r="B9" s="62"/>
      <c r="C9" s="62" t="s">
        <v>77</v>
      </c>
      <c r="D9" s="57">
        <v>93730.94</v>
      </c>
      <c r="E9" s="57">
        <v>93726.1</v>
      </c>
      <c r="F9" s="57">
        <v>93722.58</v>
      </c>
      <c r="G9" s="57">
        <v>93730.94</v>
      </c>
    </row>
    <row r="10" spans="2:7" ht="15.75" outlineLevel="1" thickBot="1">
      <c r="B10" s="64"/>
      <c r="C10" s="64" t="s">
        <v>76</v>
      </c>
      <c r="D10" s="58">
        <v>70298.205000000002</v>
      </c>
      <c r="E10" s="58">
        <v>70294.574999999997</v>
      </c>
      <c r="F10" s="58">
        <v>70291.934999999998</v>
      </c>
      <c r="G10" s="58">
        <v>70298.205000000002</v>
      </c>
    </row>
    <row r="11" spans="2:7">
      <c r="B11" t="s">
        <v>88</v>
      </c>
    </row>
    <row r="12" spans="2:7">
      <c r="B12" t="s">
        <v>89</v>
      </c>
    </row>
    <row r="13" spans="2:7">
      <c r="B13" t="s">
        <v>90</v>
      </c>
    </row>
    <row r="16" spans="2:7">
      <c r="B16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tabSelected="1" topLeftCell="A3" workbookViewId="0">
      <selection activeCell="D22" sqref="D22"/>
    </sheetView>
  </sheetViews>
  <sheetFormatPr defaultRowHeight="14.25"/>
  <cols>
    <col min="4" max="4" width="12.625" customWidth="1"/>
    <col min="7" max="7" width="11.5" customWidth="1"/>
    <col min="8" max="8" width="12.375" customWidth="1"/>
  </cols>
  <sheetData>
    <row r="1" spans="1:8">
      <c r="A1" s="69" t="s">
        <v>92</v>
      </c>
      <c r="B1" s="69"/>
      <c r="C1" s="69"/>
      <c r="D1" s="69"/>
      <c r="E1" s="69"/>
      <c r="F1" s="69"/>
      <c r="G1" s="69"/>
      <c r="H1" s="69"/>
    </row>
    <row r="2" spans="1:8">
      <c r="A2" s="69"/>
      <c r="B2" s="69"/>
      <c r="C2" s="69"/>
      <c r="D2" s="69"/>
      <c r="E2" s="69"/>
      <c r="F2" s="69"/>
      <c r="G2" s="69"/>
      <c r="H2" s="69"/>
    </row>
    <row r="3" spans="1:8">
      <c r="A3" s="1" t="s">
        <v>38</v>
      </c>
      <c r="B3" s="2"/>
      <c r="C3" s="2"/>
      <c r="D3" s="4" t="s">
        <v>93</v>
      </c>
      <c r="E3" s="3" t="s">
        <v>40</v>
      </c>
      <c r="F3" s="3" t="s">
        <v>41</v>
      </c>
      <c r="G3" s="3" t="s">
        <v>38</v>
      </c>
      <c r="H3" s="3" t="s">
        <v>58</v>
      </c>
    </row>
    <row r="4" spans="1:8">
      <c r="A4" s="5"/>
      <c r="B4" s="6" t="s">
        <v>42</v>
      </c>
      <c r="C4" s="6" t="s">
        <v>12</v>
      </c>
      <c r="D4" s="24">
        <v>6543</v>
      </c>
      <c r="E4" s="25">
        <v>62</v>
      </c>
      <c r="F4" s="26">
        <v>48</v>
      </c>
      <c r="G4" s="33">
        <f>D4*E4</f>
        <v>405666</v>
      </c>
      <c r="H4" s="33">
        <f>D4*F4</f>
        <v>314064</v>
      </c>
    </row>
    <row r="5" spans="1:8">
      <c r="A5" s="7"/>
      <c r="B5" s="6" t="s">
        <v>43</v>
      </c>
      <c r="C5" s="6" t="s">
        <v>15</v>
      </c>
      <c r="D5" s="24">
        <v>6211</v>
      </c>
      <c r="E5" s="25">
        <v>48</v>
      </c>
      <c r="F5" s="26">
        <v>35</v>
      </c>
      <c r="G5" s="33">
        <f t="shared" ref="G5:G7" si="0">D5*E5</f>
        <v>298128</v>
      </c>
      <c r="H5" s="33">
        <f t="shared" ref="H5:H7" si="1">D5*F5</f>
        <v>217385</v>
      </c>
    </row>
    <row r="6" spans="1:8">
      <c r="A6" s="8"/>
      <c r="B6" s="6" t="s">
        <v>44</v>
      </c>
      <c r="C6" s="6" t="s">
        <v>8</v>
      </c>
      <c r="D6" s="24">
        <v>6844</v>
      </c>
      <c r="E6" s="25">
        <v>46</v>
      </c>
      <c r="F6" s="26">
        <v>34</v>
      </c>
      <c r="G6" s="33">
        <f t="shared" si="0"/>
        <v>314824</v>
      </c>
      <c r="H6" s="33">
        <f t="shared" si="1"/>
        <v>232696</v>
      </c>
    </row>
    <row r="7" spans="1:8">
      <c r="A7" s="8"/>
      <c r="B7" s="6" t="s">
        <v>57</v>
      </c>
      <c r="C7" s="6" t="s">
        <v>27</v>
      </c>
      <c r="D7" s="24">
        <v>6060</v>
      </c>
      <c r="E7" s="25">
        <v>35</v>
      </c>
      <c r="F7" s="26">
        <v>27</v>
      </c>
      <c r="G7" s="33">
        <f t="shared" si="0"/>
        <v>212100</v>
      </c>
      <c r="H7" s="33">
        <f t="shared" si="1"/>
        <v>163620</v>
      </c>
    </row>
    <row r="8" spans="1:8" ht="15" thickBot="1">
      <c r="A8" s="9"/>
      <c r="B8" s="10"/>
      <c r="C8" s="10"/>
      <c r="D8" s="11" t="s">
        <v>45</v>
      </c>
      <c r="E8" s="27"/>
      <c r="F8" s="28"/>
      <c r="G8" s="29"/>
      <c r="H8" s="29"/>
    </row>
    <row r="9" spans="1:8" ht="15" thickBot="1">
      <c r="A9" s="9"/>
      <c r="B9" s="13" t="s">
        <v>46</v>
      </c>
      <c r="C9" s="13"/>
      <c r="D9" s="14">
        <f>SUM(G4:G7)</f>
        <v>1230718</v>
      </c>
      <c r="E9" s="27"/>
      <c r="F9" s="28"/>
      <c r="G9" s="29"/>
      <c r="H9" s="29"/>
    </row>
    <row r="10" spans="1:8" ht="15.75" thickTop="1" thickBot="1">
      <c r="A10" s="9"/>
      <c r="B10" s="13" t="s">
        <v>47</v>
      </c>
      <c r="C10" s="13"/>
      <c r="D10" s="15">
        <f>SUM(H4:H7)</f>
        <v>927765</v>
      </c>
      <c r="E10" s="30" t="s">
        <v>45</v>
      </c>
      <c r="F10" s="28"/>
      <c r="G10" s="29"/>
      <c r="H10" s="29"/>
    </row>
    <row r="11" spans="1:8" ht="15.75" thickTop="1" thickBot="1">
      <c r="A11" s="8"/>
      <c r="B11" s="6" t="s">
        <v>48</v>
      </c>
      <c r="C11" s="6"/>
      <c r="D11" s="16">
        <f>D9-D10</f>
        <v>302953</v>
      </c>
      <c r="E11" s="27"/>
      <c r="F11" s="31" t="s">
        <v>45</v>
      </c>
      <c r="G11" s="29"/>
      <c r="H11" s="29"/>
    </row>
    <row r="12" spans="1:8">
      <c r="A12" s="9"/>
      <c r="B12" s="10"/>
      <c r="C12" s="10"/>
      <c r="D12" s="17"/>
      <c r="E12" s="27"/>
      <c r="F12" s="28"/>
      <c r="G12" s="29"/>
      <c r="H12" s="29"/>
    </row>
    <row r="13" spans="1:8">
      <c r="A13" s="9"/>
      <c r="B13" s="10"/>
      <c r="C13" s="10"/>
      <c r="D13" s="17"/>
      <c r="E13" s="27"/>
      <c r="F13" s="28"/>
      <c r="G13" s="29"/>
      <c r="H13" s="29"/>
    </row>
    <row r="14" spans="1:8" ht="15" thickBot="1">
      <c r="A14" s="1" t="s">
        <v>49</v>
      </c>
      <c r="B14" s="10"/>
      <c r="C14" s="10"/>
      <c r="D14" s="17"/>
      <c r="E14" s="27"/>
      <c r="F14" s="28"/>
      <c r="G14" s="29"/>
      <c r="H14" s="29"/>
    </row>
    <row r="15" spans="1:8" ht="15" thickBot="1">
      <c r="A15" s="9"/>
      <c r="B15" s="6" t="s">
        <v>50</v>
      </c>
      <c r="C15" s="6"/>
      <c r="D15" s="18">
        <f>0.12*D9</f>
        <v>147686.16</v>
      </c>
      <c r="E15" s="27"/>
      <c r="F15" s="28"/>
      <c r="G15" s="29"/>
      <c r="H15" s="29"/>
    </row>
    <row r="16" spans="1:8" ht="15.75" thickTop="1" thickBot="1">
      <c r="A16" s="9"/>
      <c r="B16" s="6" t="s">
        <v>51</v>
      </c>
      <c r="C16" s="6"/>
      <c r="D16" s="19">
        <f>0.04*D9</f>
        <v>49228.72</v>
      </c>
      <c r="E16" s="27"/>
      <c r="F16" s="28"/>
      <c r="G16" s="29"/>
      <c r="H16" s="29"/>
    </row>
    <row r="17" spans="1:8" ht="15.75" thickTop="1" thickBot="1">
      <c r="A17" s="9"/>
      <c r="B17" s="6" t="s">
        <v>52</v>
      </c>
      <c r="C17" s="6"/>
      <c r="D17" s="19">
        <f>0.01*D9</f>
        <v>12307.18</v>
      </c>
      <c r="E17" s="27"/>
      <c r="F17" s="28"/>
      <c r="G17" s="29"/>
      <c r="H17" s="29"/>
    </row>
    <row r="18" spans="1:8" ht="15.75" thickTop="1" thickBot="1">
      <c r="A18" s="1" t="s">
        <v>53</v>
      </c>
      <c r="B18" s="2"/>
      <c r="C18" s="2"/>
      <c r="D18" s="20">
        <f>SUM(D15:D17)</f>
        <v>209222.06</v>
      </c>
      <c r="E18" s="27"/>
      <c r="F18" s="28"/>
      <c r="G18" s="29"/>
      <c r="H18" s="29"/>
    </row>
    <row r="19" spans="1:8" ht="15" thickBot="1">
      <c r="A19" s="9"/>
      <c r="B19" s="2"/>
      <c r="C19" s="2"/>
      <c r="D19" s="17"/>
      <c r="E19" s="27"/>
      <c r="F19" s="28"/>
      <c r="G19" s="29"/>
      <c r="H19" s="29"/>
    </row>
    <row r="20" spans="1:8" ht="15" thickBot="1">
      <c r="A20" s="1" t="s">
        <v>54</v>
      </c>
      <c r="B20" s="2"/>
      <c r="C20" s="2"/>
      <c r="D20" s="18">
        <f>D11-D18</f>
        <v>93730.94</v>
      </c>
      <c r="E20" s="27"/>
      <c r="F20" s="28"/>
      <c r="G20" s="29"/>
      <c r="H20" s="29"/>
    </row>
    <row r="21" spans="1:8" ht="15.75" thickTop="1" thickBot="1">
      <c r="A21" s="1" t="s">
        <v>55</v>
      </c>
      <c r="B21" s="2"/>
      <c r="C21" s="2"/>
      <c r="D21" s="19">
        <f>0.25*D20</f>
        <v>23432.735000000001</v>
      </c>
      <c r="E21" s="27"/>
      <c r="F21" s="28"/>
      <c r="G21" s="29"/>
      <c r="H21" s="29"/>
    </row>
    <row r="22" spans="1:8" ht="16.5" thickTop="1" thickBot="1">
      <c r="A22" s="1" t="s">
        <v>56</v>
      </c>
      <c r="B22" s="2"/>
      <c r="C22" s="2"/>
      <c r="D22" s="20">
        <f>D20-D21</f>
        <v>70298.205000000002</v>
      </c>
      <c r="E22" s="27"/>
      <c r="F22" s="28"/>
      <c r="G22" s="32" t="s">
        <v>45</v>
      </c>
      <c r="H22" s="29"/>
    </row>
    <row r="23" spans="1:8">
      <c r="A23" s="21"/>
      <c r="B23" s="22"/>
      <c r="C23" s="22"/>
      <c r="D23" s="23"/>
      <c r="E23" s="27"/>
      <c r="F23" s="28"/>
      <c r="G23" s="29"/>
      <c r="H23" s="29"/>
    </row>
  </sheetData>
  <mergeCells count="1">
    <mergeCell ref="A1:H2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H20" sqref="H20"/>
    </sheetView>
  </sheetViews>
  <sheetFormatPr defaultRowHeight="14.25"/>
  <sheetData/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9" workbookViewId="0">
      <selection activeCell="J28" sqref="J28"/>
    </sheetView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2016 Orders</vt:lpstr>
      <vt:lpstr>Income Statements</vt:lpstr>
      <vt:lpstr>Pivot Tables</vt:lpstr>
      <vt:lpstr>Business Charts</vt:lpstr>
      <vt:lpstr>Goal Seek</vt:lpstr>
      <vt:lpstr>Scenario Summary </vt:lpstr>
      <vt:lpstr>Solver Analysis</vt:lpstr>
      <vt:lpstr>Sheet7</vt:lpstr>
      <vt:lpstr>Sheet8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lxlucie</dc:creator>
  <cp:lastModifiedBy>Admin</cp:lastModifiedBy>
  <dcterms:created xsi:type="dcterms:W3CDTF">2017-08-10T17:53:14Z</dcterms:created>
  <dcterms:modified xsi:type="dcterms:W3CDTF">2018-10-19T05:49:22Z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2017-08-10T13:35:29Z</dcterms:created>
  <cp:revision>0</cp:revision>
</cp:coreProperties>
</file>